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arrollcountyohious-my.sharepoint.com/personal/sbrady_carrollcountyohio_us/Documents/Apportionment (Settlement)/2026 (TY25 RE_TY26 MH)/"/>
    </mc:Choice>
  </mc:AlternateContent>
  <xr:revisionPtr revIDLastSave="3" documentId="8_{BE2830E7-F965-4C1A-8C57-E0C5187506E3}" xr6:coauthVersionLast="47" xr6:coauthVersionMax="47" xr10:uidLastSave="{18F020AA-1B9D-450F-AD6B-5888CFA4E1EE}"/>
  <bookViews>
    <workbookView xWindow="28680" yWindow="-120" windowWidth="29040" windowHeight="15720" xr2:uid="{2BD4EF75-3C7F-400A-AA9C-8657F749AD78}"/>
  </bookViews>
  <sheets>
    <sheet name="PTAF Fees By Recipient by PUN" sheetId="3" r:id="rId1"/>
  </sheets>
  <definedNames>
    <definedName name="_xlnm._FilterDatabase" localSheetId="0" hidden="1">'PTAF Fees By Recipient by PUN'!$A$1:$O$33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3" i="3" l="1"/>
  <c r="N33" i="3"/>
  <c r="M33" i="3"/>
  <c r="I32" i="3"/>
  <c r="H32" i="3"/>
  <c r="K32" i="3" s="1"/>
  <c r="I31" i="3"/>
  <c r="H31" i="3"/>
  <c r="K31" i="3" s="1"/>
  <c r="I30" i="3"/>
  <c r="L30" i="3" s="1"/>
  <c r="H30" i="3"/>
  <c r="I29" i="3"/>
  <c r="L29" i="3" s="1"/>
  <c r="H29" i="3"/>
  <c r="K29" i="3" s="1"/>
  <c r="I28" i="3"/>
  <c r="H28" i="3"/>
  <c r="K28" i="3" s="1"/>
  <c r="I27" i="3"/>
  <c r="L27" i="3" s="1"/>
  <c r="H27" i="3"/>
  <c r="I26" i="3"/>
  <c r="L26" i="3" s="1"/>
  <c r="H26" i="3"/>
  <c r="I25" i="3"/>
  <c r="L25" i="3" s="1"/>
  <c r="H25" i="3"/>
  <c r="K25" i="3" s="1"/>
  <c r="I24" i="3"/>
  <c r="L24" i="3" s="1"/>
  <c r="H24" i="3"/>
  <c r="K24" i="3" s="1"/>
  <c r="I23" i="3"/>
  <c r="H23" i="3"/>
  <c r="K23" i="3" s="1"/>
  <c r="I22" i="3"/>
  <c r="L22" i="3" s="1"/>
  <c r="H22" i="3"/>
  <c r="I21" i="3"/>
  <c r="L21" i="3" s="1"/>
  <c r="H21" i="3"/>
  <c r="I20" i="3"/>
  <c r="L20" i="3" s="1"/>
  <c r="H20" i="3"/>
  <c r="K20" i="3" s="1"/>
  <c r="I19" i="3"/>
  <c r="H19" i="3"/>
  <c r="K19" i="3" s="1"/>
  <c r="I18" i="3"/>
  <c r="L18" i="3" s="1"/>
  <c r="H18" i="3"/>
  <c r="K18" i="3" s="1"/>
  <c r="I17" i="3"/>
  <c r="L17" i="3" s="1"/>
  <c r="H17" i="3"/>
  <c r="K17" i="3" s="1"/>
  <c r="I16" i="3"/>
  <c r="L16" i="3" s="1"/>
  <c r="H16" i="3"/>
  <c r="I15" i="3"/>
  <c r="L15" i="3" s="1"/>
  <c r="H15" i="3"/>
  <c r="K15" i="3" s="1"/>
  <c r="I14" i="3"/>
  <c r="L14" i="3" s="1"/>
  <c r="H14" i="3"/>
  <c r="K14" i="3" s="1"/>
  <c r="I13" i="3"/>
  <c r="H13" i="3"/>
  <c r="K13" i="3" s="1"/>
  <c r="I12" i="3"/>
  <c r="L12" i="3" s="1"/>
  <c r="H12" i="3"/>
  <c r="K12" i="3" s="1"/>
  <c r="I11" i="3"/>
  <c r="L11" i="3" s="1"/>
  <c r="H11" i="3"/>
  <c r="K11" i="3" s="1"/>
  <c r="I10" i="3"/>
  <c r="L10" i="3" s="1"/>
  <c r="H10" i="3"/>
  <c r="K10" i="3" s="1"/>
  <c r="I9" i="3"/>
  <c r="L9" i="3" s="1"/>
  <c r="H9" i="3"/>
  <c r="I8" i="3"/>
  <c r="L8" i="3" s="1"/>
  <c r="H8" i="3"/>
  <c r="K8" i="3" s="1"/>
  <c r="I7" i="3"/>
  <c r="L7" i="3" s="1"/>
  <c r="H7" i="3"/>
  <c r="K7" i="3" s="1"/>
  <c r="I6" i="3"/>
  <c r="L6" i="3" s="1"/>
  <c r="H6" i="3"/>
  <c r="I5" i="3"/>
  <c r="H5" i="3"/>
  <c r="K5" i="3" s="1"/>
  <c r="I4" i="3"/>
  <c r="L4" i="3" s="1"/>
  <c r="H4" i="3"/>
  <c r="K4" i="3" s="1"/>
  <c r="I3" i="3"/>
  <c r="L3" i="3" s="1"/>
  <c r="H3" i="3"/>
  <c r="K3" i="3" s="1"/>
  <c r="I2" i="3"/>
  <c r="H2" i="3"/>
  <c r="H33" i="3" l="1"/>
  <c r="G16" i="3"/>
  <c r="G6" i="3"/>
  <c r="I33" i="3"/>
  <c r="L2" i="3"/>
  <c r="K2" i="3"/>
  <c r="J14" i="3"/>
  <c r="G2" i="3"/>
  <c r="G5" i="3"/>
  <c r="G15" i="3"/>
  <c r="G11" i="3"/>
  <c r="J7" i="3"/>
  <c r="G20" i="3"/>
  <c r="G25" i="3"/>
  <c r="J25" i="3"/>
  <c r="J18" i="3"/>
  <c r="J24" i="3"/>
  <c r="L5" i="3"/>
  <c r="J5" i="3" s="1"/>
  <c r="K9" i="3"/>
  <c r="J9" i="3" s="1"/>
  <c r="G9" i="3"/>
  <c r="G3" i="3"/>
  <c r="J3" i="3"/>
  <c r="J11" i="3"/>
  <c r="J4" i="3"/>
  <c r="J12" i="3"/>
  <c r="G7" i="3"/>
  <c r="J10" i="3"/>
  <c r="J15" i="3"/>
  <c r="G17" i="3"/>
  <c r="G14" i="3"/>
  <c r="G27" i="3"/>
  <c r="K27" i="3"/>
  <c r="J27" i="3" s="1"/>
  <c r="L28" i="3"/>
  <c r="J28" i="3" s="1"/>
  <c r="G28" i="3"/>
  <c r="G31" i="3"/>
  <c r="L31" i="3"/>
  <c r="J31" i="3" s="1"/>
  <c r="K30" i="3"/>
  <c r="J30" i="3" s="1"/>
  <c r="G30" i="3"/>
  <c r="K6" i="3"/>
  <c r="J6" i="3" s="1"/>
  <c r="G8" i="3"/>
  <c r="J8" i="3"/>
  <c r="G4" i="3"/>
  <c r="L13" i="3"/>
  <c r="J13" i="3" s="1"/>
  <c r="G13" i="3"/>
  <c r="G12" i="3"/>
  <c r="G10" i="3"/>
  <c r="K16" i="3"/>
  <c r="J16" i="3" s="1"/>
  <c r="G18" i="3"/>
  <c r="G19" i="3"/>
  <c r="L19" i="3"/>
  <c r="J19" i="3" s="1"/>
  <c r="K21" i="3"/>
  <c r="J21" i="3" s="1"/>
  <c r="G21" i="3"/>
  <c r="G23" i="3"/>
  <c r="L23" i="3"/>
  <c r="J23" i="3" s="1"/>
  <c r="J17" i="3"/>
  <c r="J20" i="3"/>
  <c r="K22" i="3"/>
  <c r="J22" i="3" s="1"/>
  <c r="G22" i="3"/>
  <c r="K26" i="3"/>
  <c r="J26" i="3" s="1"/>
  <c r="G26" i="3"/>
  <c r="G24" i="3"/>
  <c r="J29" i="3"/>
  <c r="G29" i="3"/>
  <c r="G32" i="3"/>
  <c r="L32" i="3"/>
  <c r="J32" i="3" s="1"/>
  <c r="L33" i="3" l="1"/>
  <c r="G33" i="3"/>
  <c r="K33" i="3"/>
  <c r="J2" i="3"/>
  <c r="J33" i="3" s="1"/>
</calcChain>
</file>

<file path=xl/sharedStrings.xml><?xml version="1.0" encoding="utf-8"?>
<sst xmlns="http://schemas.openxmlformats.org/spreadsheetml/2006/main" count="109" uniqueCount="49">
  <si>
    <t>Recipient Number</t>
  </si>
  <si>
    <t>Recipient Name</t>
  </si>
  <si>
    <t>Total FY26 PTAF</t>
  </si>
  <si>
    <t>FY26 5703.80(A)
Non Business Credit Fee</t>
  </si>
  <si>
    <t>FY26 5703.80(B)
PUPP Fee</t>
  </si>
  <si>
    <t>August 2025 Settlement
Total PTAF Fee</t>
  </si>
  <si>
    <t>August 2025 Settlement
Non Business Credit Fee</t>
  </si>
  <si>
    <t>August 2025 Settlement
PUPP Fee</t>
  </si>
  <si>
    <t>February 2026 Settlement
Total PTAF Fee</t>
  </si>
  <si>
    <t>February 2026 Settlement
Non Business Credit Fee</t>
  </si>
  <si>
    <t>February 2026 Settlement
PUPP Fee</t>
  </si>
  <si>
    <t>MONROE TWP</t>
  </si>
  <si>
    <t>PERRY TWP</t>
  </si>
  <si>
    <t>ORANGE TWP</t>
  </si>
  <si>
    <t>LEE TWP</t>
  </si>
  <si>
    <t>UNION TWP</t>
  </si>
  <si>
    <t>WASHINGTON TWP</t>
  </si>
  <si>
    <t>CARROLL COUNTY</t>
  </si>
  <si>
    <t>AUGUSTA TWP</t>
  </si>
  <si>
    <t>BROWN TWP</t>
  </si>
  <si>
    <t>CENTER TWP</t>
  </si>
  <si>
    <t>EAST TWP</t>
  </si>
  <si>
    <t>FOX TWP</t>
  </si>
  <si>
    <t>HARRISON TWP</t>
  </si>
  <si>
    <t>LOUDON TWP</t>
  </si>
  <si>
    <t>MONROE TWP (INCL FIRE DIST)</t>
  </si>
  <si>
    <t>ROSE TWP</t>
  </si>
  <si>
    <t>CARROLLTON CORP</t>
  </si>
  <si>
    <t>DELLROY CORP</t>
  </si>
  <si>
    <t>LEESVILLE CORP</t>
  </si>
  <si>
    <t>MALVERN CORP</t>
  </si>
  <si>
    <t>SHERRODSVILLE CORP</t>
  </si>
  <si>
    <t>B&amp;M JOINT AMBULANCE DISTRICT</t>
  </si>
  <si>
    <t>GREAT TRAIL JOINT FIRE DISTRICT</t>
  </si>
  <si>
    <t>Agency</t>
  </si>
  <si>
    <t>Political Unit Number</t>
  </si>
  <si>
    <t>Political Unit Name</t>
  </si>
  <si>
    <t>HomeCounty</t>
  </si>
  <si>
    <t>TAX</t>
  </si>
  <si>
    <t>AUGUSTA TWP CARROLLTON FIRE</t>
  </si>
  <si>
    <t>AUGUSTA TWP-MINERVA  FIRE DIST.</t>
  </si>
  <si>
    <t>BROWN TWP EXC MALVERN &amp; MINERVA</t>
  </si>
  <si>
    <t>CENTER TWP EXC CARROLLTON CORP</t>
  </si>
  <si>
    <t>MONROE TWP DELROY FIRE DIST</t>
  </si>
  <si>
    <t>MONROE TWP EXC DELROY CORP</t>
  </si>
  <si>
    <t>MONROE TWP FIRE DISTRICT</t>
  </si>
  <si>
    <t>ORANGE TWP EXC LEES &amp; SHERROD CORPS</t>
  </si>
  <si>
    <t>ROSE TWP EXC MAGNOLIA CORP</t>
  </si>
  <si>
    <t>TAX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</si>
</sst>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3"/>
      <name val="Calibri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 style="medium">
        <color indexed="64"/>
      </left>
      <right/>
      <top style="medium">
        <color indexed="64"/>
      </top>
      <bottom style="medium">
        <color theme="4" tint="0.39997558519241921"/>
      </bottom>
      <diagonal/>
    </border>
    <border>
      <left/>
      <right/>
      <top style="medium">
        <color indexed="64"/>
      </top>
      <bottom style="medium">
        <color theme="4" tint="0.39997558519241921"/>
      </bottom>
      <diagonal/>
    </border>
    <border>
      <left/>
      <right style="medium">
        <color indexed="64"/>
      </right>
      <top style="medium">
        <color indexed="64"/>
      </top>
      <bottom style="medium">
        <color theme="4" tint="0.3999755851924192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0" fontId="2" fillId="0" borderId="1" applyNumberFormat="0" applyFill="0" applyAlignment="0" applyProtection="0"/>
    <xf numFmtId="0" fontId="1" fillId="0" borderId="0"/>
    <xf numFmtId="44" fontId="1" fillId="0" borderId="0" applyFont="0" applyFill="0" applyBorder="0" applyAlignment="0" applyProtection="0"/>
  </cellStyleXfs>
  <cellXfs count="14">
    <xf numFmtId="0" fontId="0" fillId="0" borderId="0" xfId="0"/>
    <xf numFmtId="0" fontId="4" fillId="0" borderId="0" xfId="0" applyFont="1"/>
    <xf numFmtId="0" fontId="3" fillId="0" borderId="0" xfId="0" applyFont="1"/>
    <xf numFmtId="0" fontId="5" fillId="0" borderId="1" xfId="1" applyFont="1"/>
    <xf numFmtId="49" fontId="4" fillId="0" borderId="0" xfId="0" applyNumberFormat="1" applyFont="1"/>
    <xf numFmtId="44" fontId="5" fillId="0" borderId="2" xfId="3" applyFont="1" applyBorder="1" applyAlignment="1">
      <alignment horizontal="center" vertical="center" wrapText="1"/>
    </xf>
    <xf numFmtId="44" fontId="5" fillId="0" borderId="3" xfId="3" applyFont="1" applyBorder="1" applyAlignment="1">
      <alignment horizontal="center" vertical="center" wrapText="1"/>
    </xf>
    <xf numFmtId="44" fontId="5" fillId="0" borderId="4" xfId="3" applyFont="1" applyBorder="1" applyAlignment="1">
      <alignment horizontal="center" vertical="center" wrapText="1"/>
    </xf>
    <xf numFmtId="44" fontId="4" fillId="0" borderId="5" xfId="3" applyFont="1" applyBorder="1"/>
    <xf numFmtId="44" fontId="4" fillId="0" borderId="0" xfId="3" applyFont="1"/>
    <xf numFmtId="44" fontId="4" fillId="0" borderId="6" xfId="3" applyFont="1" applyBorder="1"/>
    <xf numFmtId="44" fontId="3" fillId="0" borderId="5" xfId="3" applyFont="1" applyBorder="1"/>
    <xf numFmtId="44" fontId="3" fillId="0" borderId="0" xfId="3" applyFont="1"/>
    <xf numFmtId="44" fontId="3" fillId="0" borderId="6" xfId="3" applyFont="1" applyBorder="1"/>
  </cellXfs>
  <cellStyles count="4">
    <cellStyle name="Currency" xfId="3" builtinId="4"/>
    <cellStyle name="Heading 3" xfId="1" builtinId="18"/>
    <cellStyle name="Normal" xfId="0" builtinId="0"/>
    <cellStyle name="Normal 2" xfId="2" xr:uid="{B0FCC74B-C4DB-41A4-8F99-84BC61A44F7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B62C15-E864-4A0F-8C9E-58FD0AFDF3EF}">
  <dimension ref="A1:O33"/>
  <sheetViews>
    <sheetView tabSelected="1" workbookViewId="0">
      <pane xSplit="6" ySplit="1" topLeftCell="G2" activePane="bottomRight" state="frozen"/>
      <selection pane="topRight" activeCell="G1" sqref="G1"/>
      <selection pane="bottomLeft" activeCell="A2" sqref="A2"/>
      <selection pane="bottomRight" activeCell="D9" sqref="D9"/>
    </sheetView>
  </sheetViews>
  <sheetFormatPr defaultColWidth="9.140625" defaultRowHeight="15" outlineLevelRow="3" x14ac:dyDescent="0.25"/>
  <cols>
    <col min="1" max="1" width="9.7109375" style="1" bestFit="1" customWidth="1"/>
    <col min="2" max="2" width="19.7109375" style="1" bestFit="1" customWidth="1"/>
    <col min="3" max="3" width="31.28515625" style="1" bestFit="1" customWidth="1"/>
    <col min="4" max="4" width="22.7109375" style="1" bestFit="1" customWidth="1"/>
    <col min="5" max="5" width="38.85546875" style="1" bestFit="1" customWidth="1"/>
    <col min="6" max="6" width="14.85546875" style="1" bestFit="1" customWidth="1"/>
    <col min="7" max="9" width="27.42578125" style="9" bestFit="1" customWidth="1"/>
    <col min="10" max="12" width="29.140625" style="9" bestFit="1" customWidth="1"/>
    <col min="13" max="13" width="20" style="9" bestFit="1" customWidth="1"/>
    <col min="14" max="14" width="27.42578125" style="9" bestFit="1" customWidth="1"/>
    <col min="15" max="15" width="19.85546875" style="9" bestFit="1" customWidth="1"/>
    <col min="16" max="16384" width="9.140625" style="1"/>
  </cols>
  <sheetData>
    <row r="1" spans="1:15" ht="42.75" customHeight="1" thickBot="1" x14ac:dyDescent="0.3">
      <c r="A1" s="3" t="s">
        <v>34</v>
      </c>
      <c r="B1" s="3" t="s">
        <v>0</v>
      </c>
      <c r="C1" s="3" t="s">
        <v>1</v>
      </c>
      <c r="D1" s="3" t="s">
        <v>35</v>
      </c>
      <c r="E1" s="3" t="s">
        <v>36</v>
      </c>
      <c r="F1" s="3" t="s">
        <v>37</v>
      </c>
      <c r="G1" s="5" t="s">
        <v>5</v>
      </c>
      <c r="H1" s="6" t="s">
        <v>6</v>
      </c>
      <c r="I1" s="7" t="s">
        <v>7</v>
      </c>
      <c r="J1" s="5" t="s">
        <v>8</v>
      </c>
      <c r="K1" s="6" t="s">
        <v>9</v>
      </c>
      <c r="L1" s="7" t="s">
        <v>10</v>
      </c>
      <c r="M1" s="5" t="s">
        <v>2</v>
      </c>
      <c r="N1" s="6" t="s">
        <v>3</v>
      </c>
      <c r="O1" s="7" t="s">
        <v>4</v>
      </c>
    </row>
    <row r="2" spans="1:15" outlineLevel="3" x14ac:dyDescent="0.25">
      <c r="A2" s="1" t="s">
        <v>38</v>
      </c>
      <c r="B2" s="1">
        <v>10100</v>
      </c>
      <c r="C2" s="4" t="s">
        <v>17</v>
      </c>
      <c r="D2" s="1">
        <v>10100</v>
      </c>
      <c r="E2" s="4" t="s">
        <v>17</v>
      </c>
      <c r="F2" s="1">
        <v>10</v>
      </c>
      <c r="G2" s="8">
        <f t="shared" ref="G2:G32" si="0">SUM(H2:I2)</f>
        <v>4030.27</v>
      </c>
      <c r="H2" s="9">
        <f t="shared" ref="H2:H32" si="1">ROUND(N2/2,2)</f>
        <v>207.31</v>
      </c>
      <c r="I2" s="10">
        <f t="shared" ref="I2:I32" si="2">ROUND(O2/2,2)</f>
        <v>3822.96</v>
      </c>
      <c r="J2" s="8">
        <f t="shared" ref="J2:J32" si="3">SUM(K2:L2)</f>
        <v>4030.26</v>
      </c>
      <c r="K2" s="9">
        <f t="shared" ref="K2:K32" si="4">N2-H2</f>
        <v>207.3</v>
      </c>
      <c r="L2" s="10">
        <f t="shared" ref="L2:L32" si="5">O2-I2</f>
        <v>3822.96</v>
      </c>
      <c r="M2" s="8">
        <v>8060.53</v>
      </c>
      <c r="N2" s="9">
        <v>414.61</v>
      </c>
      <c r="O2" s="10">
        <v>7645.92</v>
      </c>
    </row>
    <row r="3" spans="1:15" outlineLevel="3" x14ac:dyDescent="0.25">
      <c r="A3" s="1" t="s">
        <v>38</v>
      </c>
      <c r="B3" s="1">
        <v>40200</v>
      </c>
      <c r="C3" s="4" t="s">
        <v>18</v>
      </c>
      <c r="D3" s="1">
        <v>40200</v>
      </c>
      <c r="E3" s="4" t="s">
        <v>18</v>
      </c>
      <c r="F3" s="1">
        <v>10</v>
      </c>
      <c r="G3" s="8">
        <f t="shared" si="0"/>
        <v>27.18</v>
      </c>
      <c r="H3" s="9">
        <f t="shared" si="1"/>
        <v>7.15</v>
      </c>
      <c r="I3" s="10">
        <f t="shared" si="2"/>
        <v>20.03</v>
      </c>
      <c r="J3" s="8">
        <f t="shared" si="3"/>
        <v>27.18</v>
      </c>
      <c r="K3" s="9">
        <f t="shared" si="4"/>
        <v>7.15</v>
      </c>
      <c r="L3" s="10">
        <f t="shared" si="5"/>
        <v>20.03</v>
      </c>
      <c r="M3" s="8">
        <v>54.36</v>
      </c>
      <c r="N3" s="9">
        <v>14.3</v>
      </c>
      <c r="O3" s="10">
        <v>40.06</v>
      </c>
    </row>
    <row r="4" spans="1:15" outlineLevel="3" x14ac:dyDescent="0.25">
      <c r="A4" s="1" t="s">
        <v>38</v>
      </c>
      <c r="B4" s="1">
        <v>40200</v>
      </c>
      <c r="C4" s="4" t="s">
        <v>18</v>
      </c>
      <c r="D4" s="1">
        <v>40200</v>
      </c>
      <c r="E4" s="4" t="s">
        <v>39</v>
      </c>
      <c r="F4" s="1">
        <v>10</v>
      </c>
      <c r="G4" s="8">
        <f t="shared" si="0"/>
        <v>9.65</v>
      </c>
      <c r="H4" s="9">
        <f t="shared" si="1"/>
        <v>1.73</v>
      </c>
      <c r="I4" s="10">
        <f t="shared" si="2"/>
        <v>7.92</v>
      </c>
      <c r="J4" s="8">
        <f t="shared" si="3"/>
        <v>9.6300000000000008</v>
      </c>
      <c r="K4" s="9">
        <f t="shared" si="4"/>
        <v>1.7200000000000002</v>
      </c>
      <c r="L4" s="10">
        <f t="shared" si="5"/>
        <v>7.91</v>
      </c>
      <c r="M4" s="8">
        <v>19.28</v>
      </c>
      <c r="N4" s="9">
        <v>3.45</v>
      </c>
      <c r="O4" s="10">
        <v>15.83</v>
      </c>
    </row>
    <row r="5" spans="1:15" outlineLevel="3" x14ac:dyDescent="0.25">
      <c r="A5" s="1" t="s">
        <v>38</v>
      </c>
      <c r="B5" s="1">
        <v>40200</v>
      </c>
      <c r="C5" s="4" t="s">
        <v>18</v>
      </c>
      <c r="D5" s="1">
        <v>40200</v>
      </c>
      <c r="E5" s="4" t="s">
        <v>40</v>
      </c>
      <c r="F5" s="1">
        <v>10</v>
      </c>
      <c r="G5" s="8">
        <f t="shared" si="0"/>
        <v>0.91999999999999993</v>
      </c>
      <c r="H5" s="9">
        <f t="shared" si="1"/>
        <v>0.31</v>
      </c>
      <c r="I5" s="10">
        <f t="shared" si="2"/>
        <v>0.61</v>
      </c>
      <c r="J5" s="8">
        <f t="shared" si="3"/>
        <v>0.90999999999999992</v>
      </c>
      <c r="K5" s="9">
        <f t="shared" si="4"/>
        <v>0.3</v>
      </c>
      <c r="L5" s="10">
        <f t="shared" si="5"/>
        <v>0.61</v>
      </c>
      <c r="M5" s="8">
        <v>1.83</v>
      </c>
      <c r="N5" s="9">
        <v>0.61</v>
      </c>
      <c r="O5" s="10">
        <v>1.22</v>
      </c>
    </row>
    <row r="6" spans="1:15" outlineLevel="3" x14ac:dyDescent="0.25">
      <c r="A6" s="1" t="s">
        <v>38</v>
      </c>
      <c r="B6" s="1">
        <v>40700</v>
      </c>
      <c r="C6" s="4" t="s">
        <v>19</v>
      </c>
      <c r="D6" s="1">
        <v>40700</v>
      </c>
      <c r="E6" s="4" t="s">
        <v>19</v>
      </c>
      <c r="F6" s="1">
        <v>10</v>
      </c>
      <c r="G6" s="8">
        <f t="shared" si="0"/>
        <v>20.8</v>
      </c>
      <c r="H6" s="9">
        <f t="shared" si="1"/>
        <v>4.32</v>
      </c>
      <c r="I6" s="10">
        <f t="shared" si="2"/>
        <v>16.48</v>
      </c>
      <c r="J6" s="8">
        <f t="shared" si="3"/>
        <v>20.790000000000003</v>
      </c>
      <c r="K6" s="9">
        <f t="shared" si="4"/>
        <v>4.32</v>
      </c>
      <c r="L6" s="10">
        <f t="shared" si="5"/>
        <v>16.470000000000002</v>
      </c>
      <c r="M6" s="8">
        <v>41.59</v>
      </c>
      <c r="N6" s="9">
        <v>8.64</v>
      </c>
      <c r="O6" s="10">
        <v>32.950000000000003</v>
      </c>
    </row>
    <row r="7" spans="1:15" outlineLevel="3" x14ac:dyDescent="0.25">
      <c r="A7" s="1" t="s">
        <v>38</v>
      </c>
      <c r="B7" s="1">
        <v>40700</v>
      </c>
      <c r="C7" s="4" t="s">
        <v>19</v>
      </c>
      <c r="D7" s="1">
        <v>40700</v>
      </c>
      <c r="E7" s="4" t="s">
        <v>41</v>
      </c>
      <c r="F7" s="1">
        <v>10</v>
      </c>
      <c r="G7" s="8">
        <f t="shared" si="0"/>
        <v>65.62</v>
      </c>
      <c r="H7" s="9">
        <f t="shared" si="1"/>
        <v>12.57</v>
      </c>
      <c r="I7" s="10">
        <f t="shared" si="2"/>
        <v>53.05</v>
      </c>
      <c r="J7" s="8">
        <f t="shared" si="3"/>
        <v>65.61</v>
      </c>
      <c r="K7" s="9">
        <f t="shared" si="4"/>
        <v>12.559999999999999</v>
      </c>
      <c r="L7" s="10">
        <f t="shared" si="5"/>
        <v>53.05</v>
      </c>
      <c r="M7" s="8">
        <v>131.22999999999999</v>
      </c>
      <c r="N7" s="9">
        <v>25.13</v>
      </c>
      <c r="O7" s="10">
        <v>106.1</v>
      </c>
    </row>
    <row r="8" spans="1:15" outlineLevel="3" x14ac:dyDescent="0.25">
      <c r="A8" s="1" t="s">
        <v>38</v>
      </c>
      <c r="B8" s="1">
        <v>41000</v>
      </c>
      <c r="C8" s="4" t="s">
        <v>20</v>
      </c>
      <c r="D8" s="1">
        <v>41000</v>
      </c>
      <c r="E8" s="4" t="s">
        <v>20</v>
      </c>
      <c r="F8" s="1">
        <v>10</v>
      </c>
      <c r="G8" s="8">
        <f t="shared" si="0"/>
        <v>22.07</v>
      </c>
      <c r="H8" s="9">
        <f t="shared" si="1"/>
        <v>1.53</v>
      </c>
      <c r="I8" s="10">
        <f t="shared" si="2"/>
        <v>20.54</v>
      </c>
      <c r="J8" s="8">
        <f t="shared" si="3"/>
        <v>22.06</v>
      </c>
      <c r="K8" s="9">
        <f t="shared" si="4"/>
        <v>1.5199999999999998</v>
      </c>
      <c r="L8" s="10">
        <f t="shared" si="5"/>
        <v>20.54</v>
      </c>
      <c r="M8" s="8">
        <v>44.129999999999995</v>
      </c>
      <c r="N8" s="9">
        <v>3.05</v>
      </c>
      <c r="O8" s="10">
        <v>41.08</v>
      </c>
    </row>
    <row r="9" spans="1:15" outlineLevel="3" x14ac:dyDescent="0.25">
      <c r="A9" s="1" t="s">
        <v>38</v>
      </c>
      <c r="B9" s="1">
        <v>41000</v>
      </c>
      <c r="C9" s="4" t="s">
        <v>20</v>
      </c>
      <c r="D9" s="1">
        <v>41000</v>
      </c>
      <c r="E9" s="4" t="s">
        <v>42</v>
      </c>
      <c r="F9" s="1">
        <v>10</v>
      </c>
      <c r="G9" s="8">
        <f t="shared" si="0"/>
        <v>33.92</v>
      </c>
      <c r="H9" s="9">
        <f t="shared" si="1"/>
        <v>3</v>
      </c>
      <c r="I9" s="10">
        <f t="shared" si="2"/>
        <v>30.92</v>
      </c>
      <c r="J9" s="8">
        <f t="shared" si="3"/>
        <v>33.92</v>
      </c>
      <c r="K9" s="9">
        <f t="shared" si="4"/>
        <v>3</v>
      </c>
      <c r="L9" s="10">
        <f t="shared" si="5"/>
        <v>30.92</v>
      </c>
      <c r="M9" s="8">
        <v>67.84</v>
      </c>
      <c r="N9" s="9">
        <v>6</v>
      </c>
      <c r="O9" s="10">
        <v>61.84</v>
      </c>
    </row>
    <row r="10" spans="1:15" outlineLevel="3" x14ac:dyDescent="0.25">
      <c r="A10" s="1" t="s">
        <v>38</v>
      </c>
      <c r="B10" s="1">
        <v>41590</v>
      </c>
      <c r="C10" s="4" t="s">
        <v>21</v>
      </c>
      <c r="D10" s="1">
        <v>41590</v>
      </c>
      <c r="E10" s="4" t="s">
        <v>21</v>
      </c>
      <c r="F10" s="1">
        <v>10</v>
      </c>
      <c r="G10" s="8">
        <f t="shared" si="0"/>
        <v>46.58</v>
      </c>
      <c r="H10" s="9">
        <f t="shared" si="1"/>
        <v>3.03</v>
      </c>
      <c r="I10" s="10">
        <f t="shared" si="2"/>
        <v>43.55</v>
      </c>
      <c r="J10" s="8">
        <f t="shared" si="3"/>
        <v>46.560000000000009</v>
      </c>
      <c r="K10" s="9">
        <f t="shared" si="4"/>
        <v>3.02</v>
      </c>
      <c r="L10" s="10">
        <f t="shared" si="5"/>
        <v>43.540000000000006</v>
      </c>
      <c r="M10" s="8">
        <v>93.14</v>
      </c>
      <c r="N10" s="9">
        <v>6.05</v>
      </c>
      <c r="O10" s="10">
        <v>87.09</v>
      </c>
    </row>
    <row r="11" spans="1:15" outlineLevel="3" x14ac:dyDescent="0.25">
      <c r="A11" s="1" t="s">
        <v>38</v>
      </c>
      <c r="B11" s="1">
        <v>41850</v>
      </c>
      <c r="C11" s="4" t="s">
        <v>22</v>
      </c>
      <c r="D11" s="1">
        <v>41850</v>
      </c>
      <c r="E11" s="4" t="s">
        <v>22</v>
      </c>
      <c r="F11" s="1">
        <v>10</v>
      </c>
      <c r="G11" s="8">
        <f t="shared" si="0"/>
        <v>27.88</v>
      </c>
      <c r="H11" s="9">
        <f t="shared" si="1"/>
        <v>6.7</v>
      </c>
      <c r="I11" s="10">
        <f t="shared" si="2"/>
        <v>21.18</v>
      </c>
      <c r="J11" s="8">
        <f t="shared" si="3"/>
        <v>27.88</v>
      </c>
      <c r="K11" s="9">
        <f t="shared" si="4"/>
        <v>6.7</v>
      </c>
      <c r="L11" s="10">
        <f t="shared" si="5"/>
        <v>21.18</v>
      </c>
      <c r="M11" s="8">
        <v>55.76</v>
      </c>
      <c r="N11" s="9">
        <v>13.4</v>
      </c>
      <c r="O11" s="10">
        <v>42.36</v>
      </c>
    </row>
    <row r="12" spans="1:15" outlineLevel="3" x14ac:dyDescent="0.25">
      <c r="A12" s="1" t="s">
        <v>38</v>
      </c>
      <c r="B12" s="1">
        <v>42320</v>
      </c>
      <c r="C12" s="4" t="s">
        <v>23</v>
      </c>
      <c r="D12" s="1">
        <v>42320</v>
      </c>
      <c r="E12" s="4" t="s">
        <v>23</v>
      </c>
      <c r="F12" s="1">
        <v>10</v>
      </c>
      <c r="G12" s="8">
        <f t="shared" si="0"/>
        <v>30.9</v>
      </c>
      <c r="H12" s="9">
        <f t="shared" si="1"/>
        <v>8.42</v>
      </c>
      <c r="I12" s="10">
        <f t="shared" si="2"/>
        <v>22.48</v>
      </c>
      <c r="J12" s="8">
        <f t="shared" si="3"/>
        <v>30.9</v>
      </c>
      <c r="K12" s="9">
        <f t="shared" si="4"/>
        <v>8.42</v>
      </c>
      <c r="L12" s="10">
        <f t="shared" si="5"/>
        <v>22.48</v>
      </c>
      <c r="M12" s="8">
        <v>61.8</v>
      </c>
      <c r="N12" s="9">
        <v>16.84</v>
      </c>
      <c r="O12" s="10">
        <v>44.96</v>
      </c>
    </row>
    <row r="13" spans="1:15" outlineLevel="3" x14ac:dyDescent="0.25">
      <c r="A13" s="1" t="s">
        <v>38</v>
      </c>
      <c r="B13" s="1">
        <v>42841</v>
      </c>
      <c r="C13" s="4" t="s">
        <v>14</v>
      </c>
      <c r="D13" s="1">
        <v>42841</v>
      </c>
      <c r="E13" s="4" t="s">
        <v>14</v>
      </c>
      <c r="F13" s="1">
        <v>10</v>
      </c>
      <c r="G13" s="8">
        <f t="shared" si="0"/>
        <v>93.05</v>
      </c>
      <c r="H13" s="9">
        <f t="shared" si="1"/>
        <v>3.28</v>
      </c>
      <c r="I13" s="10">
        <f t="shared" si="2"/>
        <v>89.77</v>
      </c>
      <c r="J13" s="8">
        <f t="shared" si="3"/>
        <v>93.03</v>
      </c>
      <c r="K13" s="9">
        <f t="shared" si="4"/>
        <v>3.27</v>
      </c>
      <c r="L13" s="10">
        <f t="shared" si="5"/>
        <v>89.76</v>
      </c>
      <c r="M13" s="8">
        <v>186.08</v>
      </c>
      <c r="N13" s="9">
        <v>6.55</v>
      </c>
      <c r="O13" s="10">
        <v>179.53</v>
      </c>
    </row>
    <row r="14" spans="1:15" outlineLevel="3" x14ac:dyDescent="0.25">
      <c r="A14" s="1" t="s">
        <v>38</v>
      </c>
      <c r="B14" s="1">
        <v>43050</v>
      </c>
      <c r="C14" s="4" t="s">
        <v>24</v>
      </c>
      <c r="D14" s="1">
        <v>43050</v>
      </c>
      <c r="E14" s="4" t="s">
        <v>24</v>
      </c>
      <c r="F14" s="1">
        <v>10</v>
      </c>
      <c r="G14" s="8">
        <f t="shared" si="0"/>
        <v>103.68</v>
      </c>
      <c r="H14" s="9">
        <f t="shared" si="1"/>
        <v>3.4</v>
      </c>
      <c r="I14" s="10">
        <f t="shared" si="2"/>
        <v>100.28</v>
      </c>
      <c r="J14" s="8">
        <f t="shared" si="3"/>
        <v>103.66000000000001</v>
      </c>
      <c r="K14" s="9">
        <f t="shared" si="4"/>
        <v>3.39</v>
      </c>
      <c r="L14" s="10">
        <f t="shared" si="5"/>
        <v>100.27000000000001</v>
      </c>
      <c r="M14" s="8">
        <v>207.34</v>
      </c>
      <c r="N14" s="9">
        <v>6.79</v>
      </c>
      <c r="O14" s="10">
        <v>200.55</v>
      </c>
    </row>
    <row r="15" spans="1:15" outlineLevel="3" x14ac:dyDescent="0.25">
      <c r="A15" s="1" t="s">
        <v>38</v>
      </c>
      <c r="B15" s="1">
        <v>43533</v>
      </c>
      <c r="C15" s="4" t="s">
        <v>25</v>
      </c>
      <c r="D15" s="1">
        <v>43530</v>
      </c>
      <c r="E15" s="4" t="s">
        <v>43</v>
      </c>
      <c r="F15" s="1">
        <v>10</v>
      </c>
      <c r="G15" s="8">
        <f t="shared" si="0"/>
        <v>20.84</v>
      </c>
      <c r="H15" s="9">
        <f t="shared" si="1"/>
        <v>0.56999999999999995</v>
      </c>
      <c r="I15" s="10">
        <f t="shared" si="2"/>
        <v>20.27</v>
      </c>
      <c r="J15" s="8">
        <f t="shared" si="3"/>
        <v>20.82</v>
      </c>
      <c r="K15" s="9">
        <f t="shared" si="4"/>
        <v>0.55999999999999994</v>
      </c>
      <c r="L15" s="10">
        <f t="shared" si="5"/>
        <v>20.260000000000002</v>
      </c>
      <c r="M15" s="8">
        <v>41.660000000000004</v>
      </c>
      <c r="N15" s="9">
        <v>1.1299999999999999</v>
      </c>
      <c r="O15" s="10">
        <v>40.53</v>
      </c>
    </row>
    <row r="16" spans="1:15" outlineLevel="3" x14ac:dyDescent="0.25">
      <c r="A16" s="1" t="s">
        <v>38</v>
      </c>
      <c r="B16" s="1">
        <v>43533</v>
      </c>
      <c r="C16" s="4" t="s">
        <v>25</v>
      </c>
      <c r="D16" s="1">
        <v>43530</v>
      </c>
      <c r="E16" s="4" t="s">
        <v>44</v>
      </c>
      <c r="F16" s="1">
        <v>10</v>
      </c>
      <c r="G16" s="8">
        <f t="shared" si="0"/>
        <v>106.82000000000001</v>
      </c>
      <c r="H16" s="9">
        <f t="shared" si="1"/>
        <v>6.87</v>
      </c>
      <c r="I16" s="10">
        <f t="shared" si="2"/>
        <v>99.95</v>
      </c>
      <c r="J16" s="8">
        <f t="shared" si="3"/>
        <v>106.82000000000001</v>
      </c>
      <c r="K16" s="9">
        <f t="shared" si="4"/>
        <v>6.87</v>
      </c>
      <c r="L16" s="10">
        <f t="shared" si="5"/>
        <v>99.95</v>
      </c>
      <c r="M16" s="8">
        <v>213.64000000000001</v>
      </c>
      <c r="N16" s="9">
        <v>13.74</v>
      </c>
      <c r="O16" s="10">
        <v>199.9</v>
      </c>
    </row>
    <row r="17" spans="1:15" outlineLevel="3" x14ac:dyDescent="0.25">
      <c r="A17" s="1" t="s">
        <v>38</v>
      </c>
      <c r="B17" s="1">
        <v>43533</v>
      </c>
      <c r="C17" s="4" t="s">
        <v>25</v>
      </c>
      <c r="D17" s="1">
        <v>43530</v>
      </c>
      <c r="E17" s="4" t="s">
        <v>45</v>
      </c>
      <c r="F17" s="1">
        <v>10</v>
      </c>
      <c r="G17" s="8">
        <f t="shared" si="0"/>
        <v>77.989999999999995</v>
      </c>
      <c r="H17" s="9">
        <f t="shared" si="1"/>
        <v>0.63</v>
      </c>
      <c r="I17" s="10">
        <f t="shared" si="2"/>
        <v>77.36</v>
      </c>
      <c r="J17" s="8">
        <f t="shared" si="3"/>
        <v>77.98</v>
      </c>
      <c r="K17" s="9">
        <f t="shared" si="4"/>
        <v>0.63</v>
      </c>
      <c r="L17" s="10">
        <f t="shared" si="5"/>
        <v>77.350000000000009</v>
      </c>
      <c r="M17" s="8">
        <v>155.97</v>
      </c>
      <c r="N17" s="9">
        <v>1.26</v>
      </c>
      <c r="O17" s="10">
        <v>154.71</v>
      </c>
    </row>
    <row r="18" spans="1:15" outlineLevel="3" x14ac:dyDescent="0.25">
      <c r="A18" s="1" t="s">
        <v>38</v>
      </c>
      <c r="B18" s="1">
        <v>43533</v>
      </c>
      <c r="C18" s="4" t="s">
        <v>25</v>
      </c>
      <c r="D18" s="1">
        <v>43533</v>
      </c>
      <c r="E18" s="4" t="s">
        <v>11</v>
      </c>
      <c r="F18" s="1">
        <v>10</v>
      </c>
      <c r="G18" s="8">
        <f t="shared" si="0"/>
        <v>24.509999999999998</v>
      </c>
      <c r="H18" s="9">
        <f t="shared" si="1"/>
        <v>1.68</v>
      </c>
      <c r="I18" s="10">
        <f t="shared" si="2"/>
        <v>22.83</v>
      </c>
      <c r="J18" s="8">
        <f t="shared" si="3"/>
        <v>24.490000000000002</v>
      </c>
      <c r="K18" s="9">
        <f t="shared" si="4"/>
        <v>1.6700000000000002</v>
      </c>
      <c r="L18" s="10">
        <f t="shared" si="5"/>
        <v>22.82</v>
      </c>
      <c r="M18" s="8">
        <v>49</v>
      </c>
      <c r="N18" s="9">
        <v>3.35</v>
      </c>
      <c r="O18" s="10">
        <v>45.65</v>
      </c>
    </row>
    <row r="19" spans="1:15" outlineLevel="3" x14ac:dyDescent="0.25">
      <c r="A19" s="1" t="s">
        <v>38</v>
      </c>
      <c r="B19" s="1">
        <v>43951</v>
      </c>
      <c r="C19" s="4" t="s">
        <v>13</v>
      </c>
      <c r="D19" s="1">
        <v>43950</v>
      </c>
      <c r="E19" s="4" t="s">
        <v>46</v>
      </c>
      <c r="F19" s="1">
        <v>10</v>
      </c>
      <c r="G19" s="8">
        <f t="shared" si="0"/>
        <v>349.21999999999997</v>
      </c>
      <c r="H19" s="9">
        <f t="shared" si="1"/>
        <v>3.89</v>
      </c>
      <c r="I19" s="10">
        <f t="shared" si="2"/>
        <v>345.33</v>
      </c>
      <c r="J19" s="8">
        <f t="shared" si="3"/>
        <v>349.21</v>
      </c>
      <c r="K19" s="9">
        <f t="shared" si="4"/>
        <v>3.8799999999999994</v>
      </c>
      <c r="L19" s="10">
        <f t="shared" si="5"/>
        <v>345.33</v>
      </c>
      <c r="M19" s="8">
        <v>698.43</v>
      </c>
      <c r="N19" s="9">
        <v>7.77</v>
      </c>
      <c r="O19" s="10">
        <v>690.66</v>
      </c>
    </row>
    <row r="20" spans="1:15" outlineLevel="3" x14ac:dyDescent="0.25">
      <c r="A20" s="1" t="s">
        <v>38</v>
      </c>
      <c r="B20" s="1">
        <v>43951</v>
      </c>
      <c r="C20" s="4" t="s">
        <v>13</v>
      </c>
      <c r="D20" s="1">
        <v>43951</v>
      </c>
      <c r="E20" s="4" t="s">
        <v>13</v>
      </c>
      <c r="F20" s="1">
        <v>10</v>
      </c>
      <c r="G20" s="8">
        <f t="shared" si="0"/>
        <v>68.63</v>
      </c>
      <c r="H20" s="9">
        <f t="shared" si="1"/>
        <v>0.77</v>
      </c>
      <c r="I20" s="10">
        <f t="shared" si="2"/>
        <v>67.86</v>
      </c>
      <c r="J20" s="8">
        <f t="shared" si="3"/>
        <v>68.62</v>
      </c>
      <c r="K20" s="9">
        <f t="shared" si="4"/>
        <v>0.76</v>
      </c>
      <c r="L20" s="10">
        <f t="shared" si="5"/>
        <v>67.86</v>
      </c>
      <c r="M20" s="8">
        <v>137.25</v>
      </c>
      <c r="N20" s="9">
        <v>1.53</v>
      </c>
      <c r="O20" s="10">
        <v>135.72</v>
      </c>
    </row>
    <row r="21" spans="1:15" outlineLevel="3" x14ac:dyDescent="0.25">
      <c r="A21" s="1" t="s">
        <v>38</v>
      </c>
      <c r="B21" s="1">
        <v>44153</v>
      </c>
      <c r="C21" s="4" t="s">
        <v>12</v>
      </c>
      <c r="D21" s="1">
        <v>44153</v>
      </c>
      <c r="E21" s="4" t="s">
        <v>12</v>
      </c>
      <c r="F21" s="1">
        <v>10</v>
      </c>
      <c r="G21" s="8">
        <f t="shared" si="0"/>
        <v>154.51</v>
      </c>
      <c r="H21" s="9">
        <f t="shared" si="1"/>
        <v>3.95</v>
      </c>
      <c r="I21" s="10">
        <f t="shared" si="2"/>
        <v>150.56</v>
      </c>
      <c r="J21" s="8">
        <f t="shared" si="3"/>
        <v>154.5</v>
      </c>
      <c r="K21" s="9">
        <f t="shared" si="4"/>
        <v>3.9399999999999995</v>
      </c>
      <c r="L21" s="10">
        <f t="shared" si="5"/>
        <v>150.56</v>
      </c>
      <c r="M21" s="8">
        <v>309.01</v>
      </c>
      <c r="N21" s="9">
        <v>7.89</v>
      </c>
      <c r="O21" s="10">
        <v>301.12</v>
      </c>
    </row>
    <row r="22" spans="1:15" outlineLevel="3" x14ac:dyDescent="0.25">
      <c r="A22" s="1" t="s">
        <v>38</v>
      </c>
      <c r="B22" s="1">
        <v>44620</v>
      </c>
      <c r="C22" s="4" t="s">
        <v>26</v>
      </c>
      <c r="D22" s="1">
        <v>44620</v>
      </c>
      <c r="E22" s="4" t="s">
        <v>26</v>
      </c>
      <c r="F22" s="1">
        <v>10</v>
      </c>
      <c r="G22" s="8">
        <f t="shared" si="0"/>
        <v>7.5500000000000007</v>
      </c>
      <c r="H22" s="9">
        <f t="shared" si="1"/>
        <v>2.31</v>
      </c>
      <c r="I22" s="10">
        <f t="shared" si="2"/>
        <v>5.24</v>
      </c>
      <c r="J22" s="8">
        <f t="shared" si="3"/>
        <v>7.5400000000000009</v>
      </c>
      <c r="K22" s="9">
        <f t="shared" si="4"/>
        <v>2.31</v>
      </c>
      <c r="L22" s="10">
        <f t="shared" si="5"/>
        <v>5.23</v>
      </c>
      <c r="M22" s="8">
        <v>15.09</v>
      </c>
      <c r="N22" s="9">
        <v>4.62</v>
      </c>
      <c r="O22" s="10">
        <v>10.47</v>
      </c>
    </row>
    <row r="23" spans="1:15" outlineLevel="3" x14ac:dyDescent="0.25">
      <c r="A23" s="1" t="s">
        <v>38</v>
      </c>
      <c r="B23" s="1">
        <v>44620</v>
      </c>
      <c r="C23" s="4" t="s">
        <v>26</v>
      </c>
      <c r="D23" s="1">
        <v>44620</v>
      </c>
      <c r="E23" s="4" t="s">
        <v>47</v>
      </c>
      <c r="F23" s="1">
        <v>10</v>
      </c>
      <c r="G23" s="8">
        <f t="shared" si="0"/>
        <v>33</v>
      </c>
      <c r="H23" s="9">
        <f t="shared" si="1"/>
        <v>4.7300000000000004</v>
      </c>
      <c r="I23" s="10">
        <f t="shared" si="2"/>
        <v>28.27</v>
      </c>
      <c r="J23" s="8">
        <f t="shared" si="3"/>
        <v>32.980000000000004</v>
      </c>
      <c r="K23" s="9">
        <f t="shared" si="4"/>
        <v>4.7199999999999989</v>
      </c>
      <c r="L23" s="10">
        <f t="shared" si="5"/>
        <v>28.26</v>
      </c>
      <c r="M23" s="8">
        <v>65.98</v>
      </c>
      <c r="N23" s="9">
        <v>9.4499999999999993</v>
      </c>
      <c r="O23" s="10">
        <v>56.53</v>
      </c>
    </row>
    <row r="24" spans="1:15" outlineLevel="3" x14ac:dyDescent="0.25">
      <c r="A24" s="1" t="s">
        <v>38</v>
      </c>
      <c r="B24" s="1">
        <v>45554</v>
      </c>
      <c r="C24" s="4" t="s">
        <v>15</v>
      </c>
      <c r="D24" s="1">
        <v>45554</v>
      </c>
      <c r="E24" s="4" t="s">
        <v>15</v>
      </c>
      <c r="F24" s="1">
        <v>10</v>
      </c>
      <c r="G24" s="8">
        <f t="shared" si="0"/>
        <v>65.739999999999995</v>
      </c>
      <c r="H24" s="9">
        <f t="shared" si="1"/>
        <v>3.73</v>
      </c>
      <c r="I24" s="10">
        <f t="shared" si="2"/>
        <v>62.01</v>
      </c>
      <c r="J24" s="8">
        <f t="shared" si="3"/>
        <v>65.739999999999995</v>
      </c>
      <c r="K24" s="9">
        <f t="shared" si="4"/>
        <v>3.73</v>
      </c>
      <c r="L24" s="10">
        <f t="shared" si="5"/>
        <v>62.01</v>
      </c>
      <c r="M24" s="8">
        <v>131.47999999999999</v>
      </c>
      <c r="N24" s="9">
        <v>7.46</v>
      </c>
      <c r="O24" s="10">
        <v>124.02</v>
      </c>
    </row>
    <row r="25" spans="1:15" outlineLevel="3" x14ac:dyDescent="0.25">
      <c r="A25" s="1" t="s">
        <v>38</v>
      </c>
      <c r="B25" s="1">
        <v>45802</v>
      </c>
      <c r="C25" s="4" t="s">
        <v>16</v>
      </c>
      <c r="D25" s="1">
        <v>45802</v>
      </c>
      <c r="E25" s="4" t="s">
        <v>16</v>
      </c>
      <c r="F25" s="1">
        <v>10</v>
      </c>
      <c r="G25" s="8">
        <f t="shared" si="0"/>
        <v>87.77</v>
      </c>
      <c r="H25" s="9">
        <f t="shared" si="1"/>
        <v>3.58</v>
      </c>
      <c r="I25" s="10">
        <f t="shared" si="2"/>
        <v>84.19</v>
      </c>
      <c r="J25" s="8">
        <f t="shared" si="3"/>
        <v>87.75</v>
      </c>
      <c r="K25" s="9">
        <f t="shared" si="4"/>
        <v>3.5700000000000003</v>
      </c>
      <c r="L25" s="10">
        <f t="shared" si="5"/>
        <v>84.18</v>
      </c>
      <c r="M25" s="8">
        <v>175.52</v>
      </c>
      <c r="N25" s="9">
        <v>7.15</v>
      </c>
      <c r="O25" s="10">
        <v>168.37</v>
      </c>
    </row>
    <row r="26" spans="1:15" outlineLevel="3" x14ac:dyDescent="0.25">
      <c r="A26" s="1" t="s">
        <v>38</v>
      </c>
      <c r="B26" s="1">
        <v>51430</v>
      </c>
      <c r="C26" s="4" t="s">
        <v>27</v>
      </c>
      <c r="D26" s="1">
        <v>51430</v>
      </c>
      <c r="E26" s="4" t="s">
        <v>27</v>
      </c>
      <c r="F26" s="1">
        <v>10</v>
      </c>
      <c r="G26" s="8">
        <f t="shared" si="0"/>
        <v>100.83</v>
      </c>
      <c r="H26" s="9">
        <f t="shared" si="1"/>
        <v>9.84</v>
      </c>
      <c r="I26" s="10">
        <f t="shared" si="2"/>
        <v>90.99</v>
      </c>
      <c r="J26" s="8">
        <f t="shared" si="3"/>
        <v>100.81</v>
      </c>
      <c r="K26" s="9">
        <f t="shared" si="4"/>
        <v>9.8300000000000018</v>
      </c>
      <c r="L26" s="10">
        <f t="shared" si="5"/>
        <v>90.98</v>
      </c>
      <c r="M26" s="8">
        <v>201.64</v>
      </c>
      <c r="N26" s="9">
        <v>19.670000000000002</v>
      </c>
      <c r="O26" s="10">
        <v>181.97</v>
      </c>
    </row>
    <row r="27" spans="1:15" outlineLevel="3" x14ac:dyDescent="0.25">
      <c r="A27" s="1" t="s">
        <v>38</v>
      </c>
      <c r="B27" s="1">
        <v>52240</v>
      </c>
      <c r="C27" s="4" t="s">
        <v>28</v>
      </c>
      <c r="D27" s="1">
        <v>52240</v>
      </c>
      <c r="E27" s="4" t="s">
        <v>28</v>
      </c>
      <c r="F27" s="1">
        <v>10</v>
      </c>
      <c r="G27" s="8">
        <f t="shared" si="0"/>
        <v>3.5</v>
      </c>
      <c r="H27" s="9">
        <f t="shared" si="1"/>
        <v>1.22</v>
      </c>
      <c r="I27" s="10">
        <f t="shared" si="2"/>
        <v>2.2799999999999998</v>
      </c>
      <c r="J27" s="8">
        <f t="shared" si="3"/>
        <v>3.5</v>
      </c>
      <c r="K27" s="9">
        <f t="shared" si="4"/>
        <v>1.22</v>
      </c>
      <c r="L27" s="10">
        <f t="shared" si="5"/>
        <v>2.2799999999999998</v>
      </c>
      <c r="M27" s="8">
        <v>7</v>
      </c>
      <c r="N27" s="9">
        <v>2.44</v>
      </c>
      <c r="O27" s="10">
        <v>4.5599999999999996</v>
      </c>
    </row>
    <row r="28" spans="1:15" outlineLevel="3" x14ac:dyDescent="0.25">
      <c r="A28" s="1" t="s">
        <v>38</v>
      </c>
      <c r="B28" s="1">
        <v>54270</v>
      </c>
      <c r="C28" s="4" t="s">
        <v>29</v>
      </c>
      <c r="D28" s="1">
        <v>54270</v>
      </c>
      <c r="E28" s="4" t="s">
        <v>29</v>
      </c>
      <c r="F28" s="1">
        <v>10</v>
      </c>
      <c r="G28" s="8">
        <f t="shared" si="0"/>
        <v>1.2</v>
      </c>
      <c r="H28" s="9">
        <f t="shared" si="1"/>
        <v>0.31</v>
      </c>
      <c r="I28" s="10">
        <f t="shared" si="2"/>
        <v>0.89</v>
      </c>
      <c r="J28" s="8">
        <f t="shared" si="3"/>
        <v>1.19</v>
      </c>
      <c r="K28" s="9">
        <f t="shared" si="4"/>
        <v>0.31</v>
      </c>
      <c r="L28" s="10">
        <f t="shared" si="5"/>
        <v>0.88</v>
      </c>
      <c r="M28" s="8">
        <v>2.39</v>
      </c>
      <c r="N28" s="9">
        <v>0.62</v>
      </c>
      <c r="O28" s="10">
        <v>1.77</v>
      </c>
    </row>
    <row r="29" spans="1:15" outlineLevel="3" x14ac:dyDescent="0.25">
      <c r="A29" s="1" t="s">
        <v>38</v>
      </c>
      <c r="B29" s="1">
        <v>54700</v>
      </c>
      <c r="C29" s="4" t="s">
        <v>30</v>
      </c>
      <c r="D29" s="1">
        <v>54700</v>
      </c>
      <c r="E29" s="4" t="s">
        <v>30</v>
      </c>
      <c r="F29" s="1">
        <v>10</v>
      </c>
      <c r="G29" s="8">
        <f t="shared" si="0"/>
        <v>5.77</v>
      </c>
      <c r="H29" s="9">
        <f t="shared" si="1"/>
        <v>1.68</v>
      </c>
      <c r="I29" s="10">
        <f t="shared" si="2"/>
        <v>4.09</v>
      </c>
      <c r="J29" s="8">
        <f t="shared" si="3"/>
        <v>5.76</v>
      </c>
      <c r="K29" s="9">
        <f t="shared" si="4"/>
        <v>1.6700000000000002</v>
      </c>
      <c r="L29" s="10">
        <f t="shared" si="5"/>
        <v>4.09</v>
      </c>
      <c r="M29" s="8">
        <v>11.53</v>
      </c>
      <c r="N29" s="9">
        <v>3.35</v>
      </c>
      <c r="O29" s="10">
        <v>8.18</v>
      </c>
    </row>
    <row r="30" spans="1:15" outlineLevel="3" x14ac:dyDescent="0.25">
      <c r="A30" s="1" t="s">
        <v>38</v>
      </c>
      <c r="B30" s="1">
        <v>57640</v>
      </c>
      <c r="C30" s="4" t="s">
        <v>31</v>
      </c>
      <c r="D30" s="1">
        <v>57640</v>
      </c>
      <c r="E30" s="4" t="s">
        <v>31</v>
      </c>
      <c r="F30" s="1">
        <v>10</v>
      </c>
      <c r="G30" s="8">
        <f t="shared" si="0"/>
        <v>1.22</v>
      </c>
      <c r="H30" s="9">
        <f t="shared" si="1"/>
        <v>0.34</v>
      </c>
      <c r="I30" s="10">
        <f t="shared" si="2"/>
        <v>0.88</v>
      </c>
      <c r="J30" s="8">
        <f t="shared" si="3"/>
        <v>1.22</v>
      </c>
      <c r="K30" s="9">
        <f t="shared" si="4"/>
        <v>0.34</v>
      </c>
      <c r="L30" s="10">
        <f t="shared" si="5"/>
        <v>0.88</v>
      </c>
      <c r="M30" s="8">
        <v>2.44</v>
      </c>
      <c r="N30" s="9">
        <v>0.68</v>
      </c>
      <c r="O30" s="10">
        <v>1.76</v>
      </c>
    </row>
    <row r="31" spans="1:15" outlineLevel="3" x14ac:dyDescent="0.25">
      <c r="A31" s="1" t="s">
        <v>38</v>
      </c>
      <c r="B31" s="1">
        <v>60027</v>
      </c>
      <c r="C31" s="4" t="s">
        <v>32</v>
      </c>
      <c r="D31" s="1">
        <v>60027</v>
      </c>
      <c r="E31" s="4" t="s">
        <v>32</v>
      </c>
      <c r="F31" s="1">
        <v>10</v>
      </c>
      <c r="G31" s="8">
        <f t="shared" si="0"/>
        <v>25.03</v>
      </c>
      <c r="H31" s="9">
        <f t="shared" si="1"/>
        <v>0</v>
      </c>
      <c r="I31" s="10">
        <f t="shared" si="2"/>
        <v>25.03</v>
      </c>
      <c r="J31" s="8">
        <f t="shared" si="3"/>
        <v>25.03</v>
      </c>
      <c r="K31" s="9">
        <f t="shared" si="4"/>
        <v>0</v>
      </c>
      <c r="L31" s="10">
        <f t="shared" si="5"/>
        <v>25.03</v>
      </c>
      <c r="M31" s="8">
        <v>50.06</v>
      </c>
      <c r="N31" s="9">
        <v>0</v>
      </c>
      <c r="O31" s="10">
        <v>50.06</v>
      </c>
    </row>
    <row r="32" spans="1:15" outlineLevel="3" x14ac:dyDescent="0.25">
      <c r="A32" s="1" t="s">
        <v>38</v>
      </c>
      <c r="B32" s="1">
        <v>61291</v>
      </c>
      <c r="C32" s="4" t="s">
        <v>33</v>
      </c>
      <c r="D32" s="1">
        <v>61291</v>
      </c>
      <c r="E32" s="4" t="s">
        <v>33</v>
      </c>
      <c r="F32" s="1">
        <v>10</v>
      </c>
      <c r="G32" s="8">
        <f t="shared" si="0"/>
        <v>62.36</v>
      </c>
      <c r="H32" s="9">
        <f t="shared" si="1"/>
        <v>0</v>
      </c>
      <c r="I32" s="10">
        <f t="shared" si="2"/>
        <v>62.36</v>
      </c>
      <c r="J32" s="8">
        <f t="shared" si="3"/>
        <v>62.349999999999994</v>
      </c>
      <c r="K32" s="9">
        <f t="shared" si="4"/>
        <v>0</v>
      </c>
      <c r="L32" s="10">
        <f t="shared" si="5"/>
        <v>62.349999999999994</v>
      </c>
      <c r="M32" s="8">
        <v>124.71</v>
      </c>
      <c r="N32" s="9">
        <v>0</v>
      </c>
      <c r="O32" s="10">
        <v>124.71</v>
      </c>
    </row>
    <row r="33" spans="1:15" outlineLevel="2" x14ac:dyDescent="0.25">
      <c r="A33" s="2" t="s">
        <v>48</v>
      </c>
      <c r="C33" s="4"/>
      <c r="E33" s="4"/>
      <c r="G33" s="11">
        <f t="shared" ref="G33:O33" si="6">SUBTOTAL(9,G2:G32)</f>
        <v>5709.0100000000011</v>
      </c>
      <c r="H33" s="12">
        <f t="shared" si="6"/>
        <v>308.84999999999991</v>
      </c>
      <c r="I33" s="13">
        <f t="shared" si="6"/>
        <v>5400.16</v>
      </c>
      <c r="J33" s="11">
        <f t="shared" si="6"/>
        <v>5708.6999999999989</v>
      </c>
      <c r="K33" s="12">
        <f t="shared" si="6"/>
        <v>308.68</v>
      </c>
      <c r="L33" s="13">
        <f t="shared" si="6"/>
        <v>5400.02</v>
      </c>
      <c r="M33" s="11">
        <f t="shared" si="6"/>
        <v>11417.709999999995</v>
      </c>
      <c r="N33" s="12">
        <f t="shared" si="6"/>
        <v>617.53</v>
      </c>
      <c r="O33" s="13">
        <f t="shared" si="6"/>
        <v>10800.179999999998</v>
      </c>
    </row>
  </sheetData>
  <autoFilter ref="A1:O33" xr:uid="{1B410192-1991-46BF-A4C9-654AE2D43222}">
    <sortState xmlns:xlrd2="http://schemas.microsoft.com/office/spreadsheetml/2017/richdata2" ref="A2:O33">
      <sortCondition ref="F2:F33"/>
      <sortCondition descending="1" ref="A2:A33"/>
      <sortCondition ref="B2:B33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PTAF Fees By Recipient by PUN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Hertel, Erica</dc:creator>
  <cp:lastModifiedBy>Staci Brady</cp:lastModifiedBy>
  <dcterms:created xsi:type="dcterms:W3CDTF">2025-07-16T21:01:16Z</dcterms:created>
  <dcterms:modified xsi:type="dcterms:W3CDTF">2025-09-15T13:14:30Z</dcterms:modified>
</cp:coreProperties>
</file>