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SBrady\_SBrady\Settlements\"/>
    </mc:Choice>
  </mc:AlternateContent>
  <xr:revisionPtr revIDLastSave="0" documentId="13_ncr:1_{600D5AA8-464A-432A-996D-3B60126D4355}" xr6:coauthVersionLast="47" xr6:coauthVersionMax="47" xr10:uidLastSave="{00000000-0000-0000-0000-000000000000}"/>
  <bookViews>
    <workbookView xWindow="28680" yWindow="-120" windowWidth="29040" windowHeight="15720" xr2:uid="{0A49E949-C79D-4A03-8D6C-F86114AC3604}"/>
  </bookViews>
  <sheets>
    <sheet name="Fees" sheetId="5" r:id="rId1"/>
  </sheets>
  <definedNames>
    <definedName name="_xlnm._FilterDatabase" localSheetId="0">Fees!$B$1:$D$49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3" i="5" l="1"/>
  <c r="J43" i="5" s="1"/>
  <c r="F43" i="5"/>
  <c r="G22" i="5"/>
  <c r="J22" i="5" s="1"/>
  <c r="F22" i="5"/>
  <c r="G39" i="5"/>
  <c r="J39" i="5" s="1"/>
  <c r="F39" i="5"/>
  <c r="I39" i="5" s="1"/>
  <c r="G48" i="5"/>
  <c r="F48" i="5"/>
  <c r="I48" i="5" s="1"/>
  <c r="G40" i="5"/>
  <c r="J40" i="5" s="1"/>
  <c r="F40" i="5"/>
  <c r="I40" i="5" s="1"/>
  <c r="G5" i="5"/>
  <c r="J5" i="5" s="1"/>
  <c r="F5" i="5"/>
  <c r="G45" i="5"/>
  <c r="J45" i="5" s="1"/>
  <c r="F45" i="5"/>
  <c r="G29" i="5"/>
  <c r="J29" i="5" s="1"/>
  <c r="F29" i="5"/>
  <c r="I29" i="5" s="1"/>
  <c r="G27" i="5"/>
  <c r="J27" i="5" s="1"/>
  <c r="F27" i="5"/>
  <c r="G18" i="5"/>
  <c r="J18" i="5" s="1"/>
  <c r="F18" i="5"/>
  <c r="G12" i="5"/>
  <c r="J12" i="5" s="1"/>
  <c r="F12" i="5"/>
  <c r="G50" i="5"/>
  <c r="J50" i="5" s="1"/>
  <c r="F50" i="5"/>
  <c r="I50" i="5" s="1"/>
  <c r="G49" i="5"/>
  <c r="F49" i="5"/>
  <c r="I49" i="5" s="1"/>
  <c r="G42" i="5"/>
  <c r="J42" i="5" s="1"/>
  <c r="F42" i="5"/>
  <c r="I42" i="5" s="1"/>
  <c r="G41" i="5"/>
  <c r="J41" i="5" s="1"/>
  <c r="F41" i="5"/>
  <c r="I41" i="5" s="1"/>
  <c r="G38" i="5"/>
  <c r="F38" i="5"/>
  <c r="I38" i="5" s="1"/>
  <c r="G36" i="5"/>
  <c r="J36" i="5" s="1"/>
  <c r="F36" i="5"/>
  <c r="G35" i="5"/>
  <c r="F35" i="5"/>
  <c r="I35" i="5" s="1"/>
  <c r="G34" i="5"/>
  <c r="J34" i="5" s="1"/>
  <c r="F34" i="5"/>
  <c r="I34" i="5" s="1"/>
  <c r="G33" i="5"/>
  <c r="J33" i="5" s="1"/>
  <c r="F33" i="5"/>
  <c r="G32" i="5"/>
  <c r="J32" i="5" s="1"/>
  <c r="F32" i="5"/>
  <c r="G31" i="5"/>
  <c r="J31" i="5" s="1"/>
  <c r="F31" i="5"/>
  <c r="I31" i="5" s="1"/>
  <c r="G28" i="5"/>
  <c r="J28" i="5" s="1"/>
  <c r="F28" i="5"/>
  <c r="I28" i="5" s="1"/>
  <c r="G26" i="5"/>
  <c r="J26" i="5" s="1"/>
  <c r="F26" i="5"/>
  <c r="G23" i="5"/>
  <c r="F23" i="5"/>
  <c r="I23" i="5" s="1"/>
  <c r="G21" i="5"/>
  <c r="F21" i="5"/>
  <c r="I21" i="5" s="1"/>
  <c r="G19" i="5"/>
  <c r="F19" i="5"/>
  <c r="I19" i="5" s="1"/>
  <c r="G15" i="5"/>
  <c r="J15" i="5" s="1"/>
  <c r="F15" i="5"/>
  <c r="I15" i="5" s="1"/>
  <c r="G14" i="5"/>
  <c r="J14" i="5" s="1"/>
  <c r="F14" i="5"/>
  <c r="G9" i="5"/>
  <c r="J9" i="5" s="1"/>
  <c r="F9" i="5"/>
  <c r="G8" i="5"/>
  <c r="F8" i="5"/>
  <c r="I8" i="5" s="1"/>
  <c r="G4" i="5"/>
  <c r="J4" i="5" s="1"/>
  <c r="F4" i="5"/>
  <c r="G3" i="5"/>
  <c r="J3" i="5" s="1"/>
  <c r="F3" i="5"/>
  <c r="G2" i="5"/>
  <c r="F2" i="5"/>
  <c r="G47" i="5"/>
  <c r="J47" i="5" s="1"/>
  <c r="F47" i="5"/>
  <c r="G25" i="5"/>
  <c r="F25" i="5"/>
  <c r="I25" i="5" s="1"/>
  <c r="G16" i="5"/>
  <c r="J16" i="5" s="1"/>
  <c r="F16" i="5"/>
  <c r="G6" i="5"/>
  <c r="J6" i="5" s="1"/>
  <c r="F6" i="5"/>
  <c r="G46" i="5"/>
  <c r="F46" i="5"/>
  <c r="I46" i="5" s="1"/>
  <c r="G44" i="5"/>
  <c r="J44" i="5" s="1"/>
  <c r="F44" i="5"/>
  <c r="I44" i="5" s="1"/>
  <c r="G37" i="5"/>
  <c r="J37" i="5" s="1"/>
  <c r="F37" i="5"/>
  <c r="I37" i="5" s="1"/>
  <c r="G30" i="5"/>
  <c r="J30" i="5" s="1"/>
  <c r="F30" i="5"/>
  <c r="I30" i="5" s="1"/>
  <c r="G24" i="5"/>
  <c r="F24" i="5"/>
  <c r="I24" i="5" s="1"/>
  <c r="G20" i="5"/>
  <c r="J20" i="5" s="1"/>
  <c r="F20" i="5"/>
  <c r="I20" i="5" s="1"/>
  <c r="G17" i="5"/>
  <c r="F17" i="5"/>
  <c r="G13" i="5"/>
  <c r="F13" i="5"/>
  <c r="I13" i="5" s="1"/>
  <c r="G10" i="5"/>
  <c r="F10" i="5"/>
  <c r="G7" i="5"/>
  <c r="F7" i="5"/>
  <c r="G11" i="5"/>
  <c r="F11" i="5"/>
  <c r="I11" i="5" s="1"/>
  <c r="E12" i="5" l="1"/>
  <c r="E4" i="5"/>
  <c r="I7" i="5"/>
  <c r="J7" i="5"/>
  <c r="I10" i="5"/>
  <c r="J10" i="5"/>
  <c r="H20" i="5"/>
  <c r="H50" i="5"/>
  <c r="E46" i="5"/>
  <c r="J17" i="5"/>
  <c r="E14" i="5"/>
  <c r="E38" i="5"/>
  <c r="E47" i="5"/>
  <c r="J19" i="5"/>
  <c r="H19" i="5" s="1"/>
  <c r="E19" i="5"/>
  <c r="E2" i="5"/>
  <c r="J2" i="5"/>
  <c r="H30" i="5"/>
  <c r="I2" i="5"/>
  <c r="E22" i="5"/>
  <c r="E17" i="5"/>
  <c r="E36" i="5"/>
  <c r="I36" i="5"/>
  <c r="H36" i="5" s="1"/>
  <c r="E31" i="5"/>
  <c r="H15" i="5"/>
  <c r="E49" i="5"/>
  <c r="I43" i="5"/>
  <c r="H43" i="5" s="1"/>
  <c r="E43" i="5"/>
  <c r="E5" i="5"/>
  <c r="H39" i="5"/>
  <c r="I22" i="5"/>
  <c r="I4" i="5"/>
  <c r="H4" i="5" s="1"/>
  <c r="I47" i="5"/>
  <c r="H47" i="5" s="1"/>
  <c r="E25" i="5"/>
  <c r="E9" i="5"/>
  <c r="I17" i="5"/>
  <c r="E44" i="5"/>
  <c r="H44" i="5"/>
  <c r="I9" i="5"/>
  <c r="H9" i="5" s="1"/>
  <c r="H37" i="5"/>
  <c r="I14" i="5"/>
  <c r="H14" i="5" s="1"/>
  <c r="E20" i="5"/>
  <c r="E15" i="5"/>
  <c r="E33" i="5"/>
  <c r="I33" i="5"/>
  <c r="H33" i="5" s="1"/>
  <c r="E41" i="5"/>
  <c r="H34" i="5"/>
  <c r="H41" i="5"/>
  <c r="H31" i="5"/>
  <c r="J49" i="5"/>
  <c r="H49" i="5" s="1"/>
  <c r="E50" i="5"/>
  <c r="E18" i="5"/>
  <c r="I18" i="5"/>
  <c r="H18" i="5" s="1"/>
  <c r="H29" i="5"/>
  <c r="I12" i="5"/>
  <c r="H12" i="5" s="1"/>
  <c r="I27" i="5"/>
  <c r="H27" i="5" s="1"/>
  <c r="E27" i="5"/>
  <c r="E29" i="5"/>
  <c r="E45" i="5"/>
  <c r="I45" i="5"/>
  <c r="H45" i="5" s="1"/>
  <c r="E39" i="5"/>
  <c r="E13" i="5"/>
  <c r="J13" i="5"/>
  <c r="H13" i="5" s="1"/>
  <c r="E11" i="5"/>
  <c r="J11" i="5"/>
  <c r="H11" i="5" s="1"/>
  <c r="E10" i="5"/>
  <c r="E30" i="5"/>
  <c r="E37" i="5"/>
  <c r="E24" i="5"/>
  <c r="J24" i="5"/>
  <c r="H24" i="5" s="1"/>
  <c r="E7" i="5"/>
  <c r="J46" i="5"/>
  <c r="H46" i="5" s="1"/>
  <c r="I6" i="5"/>
  <c r="H6" i="5" s="1"/>
  <c r="E6" i="5"/>
  <c r="I16" i="5"/>
  <c r="H16" i="5" s="1"/>
  <c r="E16" i="5"/>
  <c r="I3" i="5"/>
  <c r="H3" i="5" s="1"/>
  <c r="E3" i="5"/>
  <c r="J25" i="5"/>
  <c r="H25" i="5" s="1"/>
  <c r="E8" i="5"/>
  <c r="J8" i="5"/>
  <c r="H8" i="5" s="1"/>
  <c r="E35" i="5"/>
  <c r="J35" i="5"/>
  <c r="H35" i="5" s="1"/>
  <c r="E21" i="5"/>
  <c r="J21" i="5"/>
  <c r="H21" i="5" s="1"/>
  <c r="E23" i="5"/>
  <c r="J23" i="5"/>
  <c r="H23" i="5" s="1"/>
  <c r="H28" i="5"/>
  <c r="E26" i="5"/>
  <c r="I26" i="5"/>
  <c r="H26" i="5" s="1"/>
  <c r="E32" i="5"/>
  <c r="I32" i="5"/>
  <c r="H32" i="5" s="1"/>
  <c r="E28" i="5"/>
  <c r="E34" i="5"/>
  <c r="H42" i="5"/>
  <c r="E42" i="5"/>
  <c r="J38" i="5"/>
  <c r="H38" i="5" s="1"/>
  <c r="I5" i="5"/>
  <c r="H5" i="5" s="1"/>
  <c r="E48" i="5"/>
  <c r="J48" i="5"/>
  <c r="H48" i="5" s="1"/>
  <c r="E40" i="5"/>
  <c r="H40" i="5"/>
  <c r="H22" i="5"/>
  <c r="H7" i="5" l="1"/>
  <c r="H17" i="5"/>
  <c r="H10" i="5"/>
  <c r="H2" i="5"/>
</calcChain>
</file>

<file path=xl/sharedStrings.xml><?xml version="1.0" encoding="utf-8"?>
<sst xmlns="http://schemas.openxmlformats.org/spreadsheetml/2006/main" count="111" uniqueCount="63">
  <si>
    <t>Recipient Name</t>
  </si>
  <si>
    <t>Total FY25 PTAF</t>
  </si>
  <si>
    <t>FY25 5703.80(A)
Non Business Credit Fee</t>
  </si>
  <si>
    <t>FY25 5703.80(B)
PUPP Fee</t>
  </si>
  <si>
    <t>August 2024 Settlement
Total PTAF Fee</t>
  </si>
  <si>
    <t>August 2024 Settlement
Non Business Credit Fee</t>
  </si>
  <si>
    <t>August 2024 Settlement
PUPP Fee</t>
  </si>
  <si>
    <t>February 2025 Settlement
Total PTAF Fee</t>
  </si>
  <si>
    <t>February 2025 Settlement
Non Business Credit Fee</t>
  </si>
  <si>
    <t>February 2025 Settlement
PUPP Fee</t>
  </si>
  <si>
    <t>BELMONT-HARRISON AREA JVSD</t>
  </si>
  <si>
    <t>BROWN LSD</t>
  </si>
  <si>
    <t>CARROLLTON EVSD</t>
  </si>
  <si>
    <t>SOUTHERN LSD (COLUMBIANA CO.)</t>
  </si>
  <si>
    <t>COLUMBIANA COUNTY JVSD</t>
  </si>
  <si>
    <t>CONOTTON VALLEY LSD</t>
  </si>
  <si>
    <t>HARRISON-HILLS CSD</t>
  </si>
  <si>
    <t>BUCKEYE LSD (JEFFERSON CO.)</t>
  </si>
  <si>
    <t>EDISON LSD</t>
  </si>
  <si>
    <t>JEFFERSON COUNTY JVSD</t>
  </si>
  <si>
    <t>MINERVA LSD</t>
  </si>
  <si>
    <t>OSNABURG LSD</t>
  </si>
  <si>
    <t>SANDY VALLEY LSD</t>
  </si>
  <si>
    <t>STARK COUNTY AREA JVSD</t>
  </si>
  <si>
    <t>MONROE TWP</t>
  </si>
  <si>
    <t>PERRY TWP</t>
  </si>
  <si>
    <t>ORANGE TWP</t>
  </si>
  <si>
    <t>LEE TWP</t>
  </si>
  <si>
    <t>UNION TWP</t>
  </si>
  <si>
    <t>WASHINGTON TWP</t>
  </si>
  <si>
    <t>CARROLL COUNTY</t>
  </si>
  <si>
    <t>AUGUSTA TWP</t>
  </si>
  <si>
    <t>BROWN TWP</t>
  </si>
  <si>
    <t>CENTER TWP</t>
  </si>
  <si>
    <t>EAST TWP</t>
  </si>
  <si>
    <t>FOX TWP</t>
  </si>
  <si>
    <t>HARRISON TWP</t>
  </si>
  <si>
    <t>LOUDON TWP</t>
  </si>
  <si>
    <t>MONROE TWP (INCL FIRE DIST)</t>
  </si>
  <si>
    <t>ROSE TWP</t>
  </si>
  <si>
    <t>CARROLLTON CORP</t>
  </si>
  <si>
    <t>DELLROY CORP</t>
  </si>
  <si>
    <t>LEESVILLE CORP</t>
  </si>
  <si>
    <t>MALVERN CORP</t>
  </si>
  <si>
    <t>SHERRODSVILLE CORP</t>
  </si>
  <si>
    <t>B&amp;M JOINT AMBULANCE DISTRICT</t>
  </si>
  <si>
    <t>GREAT TRAIL JOINT FIRE DISTRICT</t>
  </si>
  <si>
    <t>PUSKARICH &amp; HARR HILLS LIBRARY</t>
  </si>
  <si>
    <t>QUAD AMBULANCE DISTRICT</t>
  </si>
  <si>
    <t>STARK COUNTY DISTRICT LIBRARY</t>
  </si>
  <si>
    <t>SANDY CREEK JOINT FIRE DISTRICT</t>
  </si>
  <si>
    <t>Political Unit Name</t>
  </si>
  <si>
    <t>HomeCounty</t>
  </si>
  <si>
    <t>AUGUSTA TWP CARROLLTON FIRE</t>
  </si>
  <si>
    <t>AUGUSTA TWP-MINERVA  FIRE DIST.</t>
  </si>
  <si>
    <t>BROWN TWP EXC MALVERN &amp; MINERVA</t>
  </si>
  <si>
    <t>CENTER TWP EXC CARROLLTON CORP</t>
  </si>
  <si>
    <t>MONROE TWP DELROY FIRE DIST</t>
  </si>
  <si>
    <t>MONROE TWP EXC DELROY CORP</t>
  </si>
  <si>
    <t>MONROE TWP FIRE DISTRICT</t>
  </si>
  <si>
    <t>ORANGE TWP EXC LEES &amp; SHERROD CORPS</t>
  </si>
  <si>
    <t>ROSE TWP EXC MAGNOLIA CORP</t>
  </si>
  <si>
    <t>Political Unit
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</si>
</sst>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&quot;$&quot;#,##0.00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b/>
      <sz val="11"/>
      <color theme="3"/>
      <name val="Calibri"/>
      <family val="2"/>
    </font>
    <font>
      <sz val="11"/>
      <color theme="1"/>
      <name val="Aptos Narrow"/>
      <family val="2"/>
      <scheme val="minor"/>
    </font>
    <font>
      <b/>
      <sz val="9"/>
      <color theme="0"/>
      <name val="Calibri"/>
      <family val="2"/>
    </font>
    <font>
      <sz val="9"/>
      <color theme="0"/>
      <name val="Calibri"/>
      <family val="2"/>
    </font>
    <font>
      <sz val="9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medium">
        <color theme="4" tint="0.39997558519241921"/>
      </bottom>
      <diagonal/>
    </border>
  </borders>
  <cellStyleXfs count="4">
    <xf numFmtId="0" fontId="0" fillId="0" borderId="0"/>
    <xf numFmtId="0" fontId="2" fillId="0" borderId="1" applyNumberFormat="0" applyFill="0" applyAlignment="0" applyProtection="0"/>
    <xf numFmtId="0" fontId="3" fillId="0" borderId="0"/>
    <xf numFmtId="0" fontId="1" fillId="0" borderId="0"/>
  </cellStyleXfs>
  <cellXfs count="10">
    <xf numFmtId="0" fontId="0" fillId="0" borderId="0" xfId="0"/>
    <xf numFmtId="0" fontId="4" fillId="0" borderId="1" xfId="1" applyFont="1" applyAlignment="1">
      <alignment vertical="center"/>
    </xf>
    <xf numFmtId="0" fontId="4" fillId="0" borderId="1" xfId="1" applyFont="1" applyAlignment="1">
      <alignment vertical="center" wrapText="1"/>
    </xf>
    <xf numFmtId="44" fontId="4" fillId="0" borderId="1" xfId="1" applyNumberFormat="1" applyFont="1" applyAlignment="1">
      <alignment horizontal="center" vertical="center" wrapText="1"/>
    </xf>
    <xf numFmtId="44" fontId="4" fillId="0" borderId="1" xfId="1" applyNumberFormat="1" applyFont="1" applyAlignment="1">
      <alignment vertical="center"/>
    </xf>
    <xf numFmtId="0" fontId="5" fillId="0" borderId="0" xfId="0" applyFont="1" applyAlignment="1">
      <alignment vertical="center"/>
    </xf>
    <xf numFmtId="49" fontId="6" fillId="0" borderId="0" xfId="0" applyNumberFormat="1" applyFont="1" applyFill="1"/>
    <xf numFmtId="0" fontId="6" fillId="0" borderId="0" xfId="0" applyFont="1" applyFill="1"/>
    <xf numFmtId="164" fontId="6" fillId="0" borderId="0" xfId="0" applyNumberFormat="1" applyFont="1" applyFill="1"/>
    <xf numFmtId="0" fontId="6" fillId="0" borderId="0" xfId="0" applyFont="1"/>
  </cellXfs>
  <cellStyles count="4">
    <cellStyle name="Heading 3" xfId="1" builtinId="18"/>
    <cellStyle name="Normal" xfId="0" builtinId="0"/>
    <cellStyle name="Normal 2" xfId="2" xr:uid="{35F60AEA-CE2A-4D83-BA83-D1A0266E18E5}"/>
    <cellStyle name="Normal 3" xfId="3" xr:uid="{6384D17D-F635-44AC-8943-757CB64D5B71}"/>
  </cellStyles>
  <dxfs count="1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4" formatCode="_(&quot;$&quot;* #,##0.00_);_(&quot;$&quot;* \(#,##0.00\);_(&quot;$&quot;* &quot;-&quot;??_);_(@_)"/>
      <fill>
        <patternFill patternType="none">
          <fgColor indexed="64"/>
          <bgColor indexed="65"/>
        </patternFill>
      </fill>
    </dxf>
    <dxf>
      <font>
        <strike val="0"/>
        <outline val="0"/>
        <shadow val="0"/>
        <u val="none"/>
        <vertAlign val="baseline"/>
        <sz val="9"/>
        <color theme="0"/>
        <name val="Calibri"/>
        <family val="2"/>
        <scheme val="none"/>
      </font>
      <numFmt numFmtId="34" formatCode="_(&quot;$&quot;* #,##0.00_);_(&quot;$&quot;* \(#,##0.00\);_(&quot;$&quot;* &quot;-&quot;??_);_(@_)"/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64" formatCode="&quot;$&quot;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64" formatCode="&quot;$&quot;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64" formatCode="&quot;$&quot;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64" formatCode="&quot;$&quot;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64" formatCode="&quot;$&quot;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64" formatCode="&quot;$&quot;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64" formatCode="&quot;$&quot;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64" formatCode="&quot;$&quot;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164" formatCode="&quot;$&quot;#,##0.00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</dxf>
    <dxf>
      <border outline="0">
        <bottom style="medium">
          <color theme="4" tint="0.39997558519241921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5C698E2-7A87-44A2-9B92-618877B58F32}" name="Table1" displayName="Table1" ref="A1:M50" totalsRowShown="0" headerRowDxfId="1" dataDxfId="0" headerRowBorderDxfId="15" headerRowCellStyle="Heading 3">
  <autoFilter ref="A1:M50" xr:uid="{B5C698E2-7A87-44A2-9B92-618877B58F32}"/>
  <sortState xmlns:xlrd2="http://schemas.microsoft.com/office/spreadsheetml/2017/richdata2" ref="A2:M50">
    <sortCondition ref="A1:A50"/>
  </sortState>
  <tableColumns count="13">
    <tableColumn id="3" xr3:uid="{B7AB0A2C-64CA-4C19-A625-70A2237A703C}" name="Recipient Name" dataDxfId="14"/>
    <tableColumn id="4" xr3:uid="{21E05EF8-3F0A-4B2F-A437-2C9F2F1A6E8B}" name="Political Unit_x000a_Number" dataDxfId="13"/>
    <tableColumn id="5" xr3:uid="{0D58EA9D-F339-4898-A79E-7D2E86079109}" name="Political Unit Name" dataDxfId="12"/>
    <tableColumn id="6" xr3:uid="{CA4030AE-6F7E-4FCC-ADAB-AAB50E133D96}" name="HomeCounty" dataDxfId="11"/>
    <tableColumn id="7" xr3:uid="{768490CF-3ACD-46BD-83CC-E308FED62ACC}" name="August 2024 Settlement_x000a_Total PTAF Fee" dataDxfId="10">
      <calculatedColumnFormula>SUM(F2:G2)</calculatedColumnFormula>
    </tableColumn>
    <tableColumn id="8" xr3:uid="{FCCE2226-67EE-4CCA-8CB6-D0D9591B8500}" name="August 2024 Settlement_x000a_Non Business Credit Fee" dataDxfId="9">
      <calculatedColumnFormula>ROUND(L2/2,2)</calculatedColumnFormula>
    </tableColumn>
    <tableColumn id="9" xr3:uid="{C9D8A198-AEA9-4023-A662-F004B261F504}" name="August 2024 Settlement_x000a_PUPP Fee" dataDxfId="8">
      <calculatedColumnFormula>ROUND(M2/2,2)</calculatedColumnFormula>
    </tableColumn>
    <tableColumn id="10" xr3:uid="{40179E28-1789-4AFC-9D8F-D8C9B96E2CA4}" name="February 2025 Settlement_x000a_Total PTAF Fee" dataDxfId="7">
      <calculatedColumnFormula>SUM(I2:J2)</calculatedColumnFormula>
    </tableColumn>
    <tableColumn id="11" xr3:uid="{AA77B58B-B580-4F00-86DC-3F750CE59D9C}" name="February 2025 Settlement_x000a_Non Business Credit Fee" dataDxfId="6">
      <calculatedColumnFormula>L2-F2</calculatedColumnFormula>
    </tableColumn>
    <tableColumn id="12" xr3:uid="{14CDCAD3-E242-4518-A170-C20326B99C98}" name="February 2025 Settlement_x000a_PUPP Fee" dataDxfId="5">
      <calculatedColumnFormula>M2-G2</calculatedColumnFormula>
    </tableColumn>
    <tableColumn id="13" xr3:uid="{8586DD30-7F0B-4317-AE8A-4F65B3C88F23}" name="Total FY25 PTAF" dataDxfId="4"/>
    <tableColumn id="14" xr3:uid="{13795148-E037-482B-8CB5-140022E65206}" name="FY25 5703.80(A)_x000a_Non Business Credit Fee" dataDxfId="3"/>
    <tableColumn id="15" xr3:uid="{E60A2DF3-7CF1-4CBC-9B3F-3EA8A6EFD5BC}" name="FY25 5703.80(B)_x000a_PUPP Fee" dataDxfId="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620CC8-5AB6-4235-ADA1-09853E118B56}">
  <dimension ref="A1:M50"/>
  <sheetViews>
    <sheetView tabSelected="1" workbookViewId="0">
      <selection activeCell="E26" sqref="E26"/>
    </sheetView>
  </sheetViews>
  <sheetFormatPr defaultRowHeight="12" outlineLevelRow="3" x14ac:dyDescent="0.2"/>
  <cols>
    <col min="1" max="1" width="27.28515625" style="9" bestFit="1" customWidth="1"/>
    <col min="2" max="2" width="12.28515625" style="9" bestFit="1" customWidth="1"/>
    <col min="3" max="3" width="32.7109375" style="9" bestFit="1" customWidth="1"/>
    <col min="4" max="4" width="12.42578125" style="9" bestFit="1" customWidth="1"/>
    <col min="5" max="7" width="23.28515625" style="9" bestFit="1" customWidth="1"/>
    <col min="8" max="10" width="24.7109375" style="9" bestFit="1" customWidth="1"/>
    <col min="11" max="11" width="16" style="9" bestFit="1" customWidth="1"/>
    <col min="12" max="12" width="22.85546875" style="9" bestFit="1" customWidth="1"/>
    <col min="13" max="13" width="17.7109375" style="9" bestFit="1" customWidth="1"/>
    <col min="14" max="16384" width="9.140625" style="9"/>
  </cols>
  <sheetData>
    <row r="1" spans="1:13" s="5" customFormat="1" ht="39" customHeight="1" thickBot="1" x14ac:dyDescent="0.3">
      <c r="A1" s="1" t="s">
        <v>0</v>
      </c>
      <c r="B1" s="2" t="s">
        <v>62</v>
      </c>
      <c r="C1" s="1" t="s">
        <v>51</v>
      </c>
      <c r="D1" s="1" t="s">
        <v>52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4" t="s">
        <v>1</v>
      </c>
      <c r="L1" s="3" t="s">
        <v>2</v>
      </c>
      <c r="M1" s="3" t="s">
        <v>3</v>
      </c>
    </row>
    <row r="2" spans="1:13" s="7" customFormat="1" outlineLevel="3" x14ac:dyDescent="0.2">
      <c r="A2" s="6" t="s">
        <v>31</v>
      </c>
      <c r="B2" s="7">
        <v>40200</v>
      </c>
      <c r="C2" s="6" t="s">
        <v>31</v>
      </c>
      <c r="D2" s="7">
        <v>10</v>
      </c>
      <c r="E2" s="8">
        <f>SUM(F2:G2)</f>
        <v>27.3</v>
      </c>
      <c r="F2" s="8">
        <f>ROUND(L2/2,2)</f>
        <v>7.39</v>
      </c>
      <c r="G2" s="8">
        <f>ROUND(M2/2,2)</f>
        <v>19.91</v>
      </c>
      <c r="H2" s="8">
        <f>SUM(I2:J2)</f>
        <v>27.3</v>
      </c>
      <c r="I2" s="8">
        <f>L2-F2</f>
        <v>7.39</v>
      </c>
      <c r="J2" s="8">
        <f>M2-G2</f>
        <v>19.91</v>
      </c>
      <c r="K2" s="8">
        <v>54.6</v>
      </c>
      <c r="L2" s="8">
        <v>14.78</v>
      </c>
      <c r="M2" s="8">
        <v>39.82</v>
      </c>
    </row>
    <row r="3" spans="1:13" s="7" customFormat="1" outlineLevel="3" x14ac:dyDescent="0.2">
      <c r="A3" s="6" t="s">
        <v>31</v>
      </c>
      <c r="B3" s="7">
        <v>40200</v>
      </c>
      <c r="C3" s="6" t="s">
        <v>53</v>
      </c>
      <c r="D3" s="7">
        <v>10</v>
      </c>
      <c r="E3" s="8">
        <f>SUM(F3:G3)</f>
        <v>9.74</v>
      </c>
      <c r="F3" s="8">
        <f>ROUND(L3/2,2)</f>
        <v>1.79</v>
      </c>
      <c r="G3" s="8">
        <f>ROUND(M3/2,2)</f>
        <v>7.95</v>
      </c>
      <c r="H3" s="8">
        <f>SUM(I3:J3)</f>
        <v>9.73</v>
      </c>
      <c r="I3" s="8">
        <f>L3-F3</f>
        <v>1.79</v>
      </c>
      <c r="J3" s="8">
        <f>M3-G3</f>
        <v>7.94</v>
      </c>
      <c r="K3" s="8">
        <v>19.47</v>
      </c>
      <c r="L3" s="8">
        <v>3.58</v>
      </c>
      <c r="M3" s="8">
        <v>15.89</v>
      </c>
    </row>
    <row r="4" spans="1:13" s="7" customFormat="1" outlineLevel="3" x14ac:dyDescent="0.2">
      <c r="A4" s="6" t="s">
        <v>31</v>
      </c>
      <c r="B4" s="7">
        <v>40200</v>
      </c>
      <c r="C4" s="6" t="s">
        <v>54</v>
      </c>
      <c r="D4" s="7">
        <v>10</v>
      </c>
      <c r="E4" s="8">
        <f>SUM(F4:G4)</f>
        <v>0.87999999999999989</v>
      </c>
      <c r="F4" s="8">
        <f>ROUND(L4/2,2)</f>
        <v>0.31</v>
      </c>
      <c r="G4" s="8">
        <f>ROUND(M4/2,2)</f>
        <v>0.56999999999999995</v>
      </c>
      <c r="H4" s="8">
        <f>SUM(I4:J4)</f>
        <v>0.87999999999999989</v>
      </c>
      <c r="I4" s="8">
        <f>L4-F4</f>
        <v>0.31</v>
      </c>
      <c r="J4" s="8">
        <f>M4-G4</f>
        <v>0.56999999999999995</v>
      </c>
      <c r="K4" s="8">
        <v>1.7599999999999998</v>
      </c>
      <c r="L4" s="8">
        <v>0.62</v>
      </c>
      <c r="M4" s="8">
        <v>1.1399999999999999</v>
      </c>
    </row>
    <row r="5" spans="1:13" s="7" customFormat="1" outlineLevel="3" x14ac:dyDescent="0.2">
      <c r="A5" s="6" t="s">
        <v>45</v>
      </c>
      <c r="B5" s="7">
        <v>60027</v>
      </c>
      <c r="C5" s="6" t="s">
        <v>45</v>
      </c>
      <c r="D5" s="7">
        <v>10</v>
      </c>
      <c r="E5" s="8">
        <f>SUM(F5:G5)</f>
        <v>23.74</v>
      </c>
      <c r="F5" s="8">
        <f>ROUND(L5/2,2)</f>
        <v>0</v>
      </c>
      <c r="G5" s="8">
        <f>ROUND(M5/2,2)</f>
        <v>23.74</v>
      </c>
      <c r="H5" s="8">
        <f>SUM(I5:J5)</f>
        <v>23.74</v>
      </c>
      <c r="I5" s="8">
        <f>L5-F5</f>
        <v>0</v>
      </c>
      <c r="J5" s="8">
        <f>M5-G5</f>
        <v>23.74</v>
      </c>
      <c r="K5" s="8">
        <v>47.48</v>
      </c>
      <c r="L5" s="8">
        <v>0</v>
      </c>
      <c r="M5" s="8">
        <v>47.48</v>
      </c>
    </row>
    <row r="6" spans="1:13" s="7" customFormat="1" outlineLevel="3" x14ac:dyDescent="0.2">
      <c r="A6" s="6" t="s">
        <v>10</v>
      </c>
      <c r="B6" s="7">
        <v>30040</v>
      </c>
      <c r="C6" s="6" t="s">
        <v>10</v>
      </c>
      <c r="D6" s="7">
        <v>7</v>
      </c>
      <c r="E6" s="8">
        <f>SUM(F6:G6)</f>
        <v>1257.3000000000002</v>
      </c>
      <c r="F6" s="8">
        <f>ROUND(L6/2,2)</f>
        <v>95.17</v>
      </c>
      <c r="G6" s="8">
        <f>ROUND(M6/2,2)</f>
        <v>1162.1300000000001</v>
      </c>
      <c r="H6" s="8">
        <f>SUM(I6:J6)</f>
        <v>1257.29</v>
      </c>
      <c r="I6" s="8">
        <f>L6-F6</f>
        <v>95.17</v>
      </c>
      <c r="J6" s="8">
        <f>M6-G6</f>
        <v>1162.1199999999999</v>
      </c>
      <c r="K6" s="8">
        <v>2514.5899999999997</v>
      </c>
      <c r="L6" s="8">
        <v>190.34</v>
      </c>
      <c r="M6" s="8">
        <v>2324.25</v>
      </c>
    </row>
    <row r="7" spans="1:13" s="7" customFormat="1" outlineLevel="3" x14ac:dyDescent="0.2">
      <c r="A7" s="6" t="s">
        <v>11</v>
      </c>
      <c r="B7" s="7">
        <v>20660</v>
      </c>
      <c r="C7" s="6" t="s">
        <v>11</v>
      </c>
      <c r="D7" s="7">
        <v>10</v>
      </c>
      <c r="E7" s="8">
        <f>SUM(F7:G7)</f>
        <v>1577.1499999999999</v>
      </c>
      <c r="F7" s="8">
        <f>ROUND(L7/2,2)</f>
        <v>272.81</v>
      </c>
      <c r="G7" s="8">
        <f>ROUND(M7/2,2)</f>
        <v>1304.3399999999999</v>
      </c>
      <c r="H7" s="8">
        <f>SUM(I7:J7)</f>
        <v>1577.13</v>
      </c>
      <c r="I7" s="8">
        <f>L7-F7</f>
        <v>272.8</v>
      </c>
      <c r="J7" s="8">
        <f>M7-G7</f>
        <v>1304.3300000000002</v>
      </c>
      <c r="K7" s="8">
        <v>3154.2799999999997</v>
      </c>
      <c r="L7" s="8">
        <v>545.61</v>
      </c>
      <c r="M7" s="8">
        <v>2608.67</v>
      </c>
    </row>
    <row r="8" spans="1:13" s="7" customFormat="1" outlineLevel="3" x14ac:dyDescent="0.2">
      <c r="A8" s="6" t="s">
        <v>32</v>
      </c>
      <c r="B8" s="7">
        <v>40700</v>
      </c>
      <c r="C8" s="6" t="s">
        <v>32</v>
      </c>
      <c r="D8" s="7">
        <v>10</v>
      </c>
      <c r="E8" s="8">
        <f>SUM(F8:G8)</f>
        <v>20.100000000000001</v>
      </c>
      <c r="F8" s="8">
        <f>ROUND(L8/2,2)</f>
        <v>4.45</v>
      </c>
      <c r="G8" s="8">
        <f>ROUND(M8/2,2)</f>
        <v>15.65</v>
      </c>
      <c r="H8" s="8">
        <f>SUM(I8:J8)</f>
        <v>20.100000000000001</v>
      </c>
      <c r="I8" s="8">
        <f>L8-F8</f>
        <v>4.45</v>
      </c>
      <c r="J8" s="8">
        <f>M8-G8</f>
        <v>15.65</v>
      </c>
      <c r="K8" s="8">
        <v>40.200000000000003</v>
      </c>
      <c r="L8" s="8">
        <v>8.9</v>
      </c>
      <c r="M8" s="8">
        <v>31.3</v>
      </c>
    </row>
    <row r="9" spans="1:13" s="7" customFormat="1" outlineLevel="3" x14ac:dyDescent="0.2">
      <c r="A9" s="6" t="s">
        <v>32</v>
      </c>
      <c r="B9" s="7">
        <v>40700</v>
      </c>
      <c r="C9" s="6" t="s">
        <v>55</v>
      </c>
      <c r="D9" s="7">
        <v>10</v>
      </c>
      <c r="E9" s="8">
        <f>SUM(F9:G9)</f>
        <v>62.89</v>
      </c>
      <c r="F9" s="8">
        <f>ROUND(L9/2,2)</f>
        <v>12.92</v>
      </c>
      <c r="G9" s="8">
        <f>ROUND(M9/2,2)</f>
        <v>49.97</v>
      </c>
      <c r="H9" s="8">
        <f>SUM(I9:J9)</f>
        <v>62.870000000000005</v>
      </c>
      <c r="I9" s="8">
        <f>L9-F9</f>
        <v>12.909999999999998</v>
      </c>
      <c r="J9" s="8">
        <f>M9-G9</f>
        <v>49.960000000000008</v>
      </c>
      <c r="K9" s="8">
        <v>125.76</v>
      </c>
      <c r="L9" s="8">
        <v>25.83</v>
      </c>
      <c r="M9" s="8">
        <v>99.93</v>
      </c>
    </row>
    <row r="10" spans="1:13" s="7" customFormat="1" outlineLevel="3" x14ac:dyDescent="0.2">
      <c r="A10" s="6" t="s">
        <v>17</v>
      </c>
      <c r="B10" s="7">
        <v>20700</v>
      </c>
      <c r="C10" s="6" t="s">
        <v>17</v>
      </c>
      <c r="D10" s="7">
        <v>41</v>
      </c>
      <c r="E10" s="8">
        <f>SUM(F10:G10)</f>
        <v>4419.1100000000006</v>
      </c>
      <c r="F10" s="8">
        <f>ROUND(L10/2,2)</f>
        <v>180.64</v>
      </c>
      <c r="G10" s="8">
        <f>ROUND(M10/2,2)</f>
        <v>4238.47</v>
      </c>
      <c r="H10" s="8">
        <f>SUM(I10:J10)</f>
        <v>4419.1099999999988</v>
      </c>
      <c r="I10" s="8">
        <f>L10-F10</f>
        <v>180.64</v>
      </c>
      <c r="J10" s="8">
        <f>M10-G10</f>
        <v>4238.4699999999984</v>
      </c>
      <c r="K10" s="8">
        <v>8838.2199999999993</v>
      </c>
      <c r="L10" s="8">
        <v>361.28</v>
      </c>
      <c r="M10" s="8">
        <v>8476.9399999999987</v>
      </c>
    </row>
    <row r="11" spans="1:13" s="7" customFormat="1" outlineLevel="3" x14ac:dyDescent="0.2">
      <c r="A11" s="6" t="s">
        <v>30</v>
      </c>
      <c r="B11" s="7">
        <v>10100</v>
      </c>
      <c r="C11" s="6" t="s">
        <v>30</v>
      </c>
      <c r="D11" s="7">
        <v>10</v>
      </c>
      <c r="E11" s="8">
        <f>SUM(F11:G11)</f>
        <v>3970.79</v>
      </c>
      <c r="F11" s="8">
        <f>ROUND(L11/2,2)</f>
        <v>213.76</v>
      </c>
      <c r="G11" s="8">
        <f>ROUND(M11/2,2)</f>
        <v>3757.03</v>
      </c>
      <c r="H11" s="8">
        <f>SUM(I11:J11)</f>
        <v>3970.77</v>
      </c>
      <c r="I11" s="8">
        <f>L11-F11</f>
        <v>213.75</v>
      </c>
      <c r="J11" s="8">
        <f>M11-G11</f>
        <v>3757.02</v>
      </c>
      <c r="K11" s="8">
        <v>7941.56</v>
      </c>
      <c r="L11" s="8">
        <v>427.51</v>
      </c>
      <c r="M11" s="8">
        <v>7514.05</v>
      </c>
    </row>
    <row r="12" spans="1:13" s="7" customFormat="1" outlineLevel="3" x14ac:dyDescent="0.2">
      <c r="A12" s="6" t="s">
        <v>40</v>
      </c>
      <c r="B12" s="7">
        <v>51430</v>
      </c>
      <c r="C12" s="6" t="s">
        <v>40</v>
      </c>
      <c r="D12" s="7">
        <v>10</v>
      </c>
      <c r="E12" s="8">
        <f>SUM(F12:G12)</f>
        <v>96.83</v>
      </c>
      <c r="F12" s="8">
        <f>ROUND(L12/2,2)</f>
        <v>10.199999999999999</v>
      </c>
      <c r="G12" s="8">
        <f>ROUND(M12/2,2)</f>
        <v>86.63</v>
      </c>
      <c r="H12" s="8">
        <f>SUM(I12:J12)</f>
        <v>96.81</v>
      </c>
      <c r="I12" s="8">
        <f>L12-F12</f>
        <v>10.190000000000001</v>
      </c>
      <c r="J12" s="8">
        <f>M12-G12</f>
        <v>86.62</v>
      </c>
      <c r="K12" s="8">
        <v>193.64</v>
      </c>
      <c r="L12" s="8">
        <v>20.39</v>
      </c>
      <c r="M12" s="8">
        <v>173.25</v>
      </c>
    </row>
    <row r="13" spans="1:13" s="7" customFormat="1" outlineLevel="3" x14ac:dyDescent="0.2">
      <c r="A13" s="6" t="s">
        <v>12</v>
      </c>
      <c r="B13" s="7">
        <v>20870</v>
      </c>
      <c r="C13" s="6" t="s">
        <v>12</v>
      </c>
      <c r="D13" s="7">
        <v>10</v>
      </c>
      <c r="E13" s="8">
        <f>SUM(F13:G13)</f>
        <v>5359.06</v>
      </c>
      <c r="F13" s="8">
        <f>ROUND(L13/2,2)</f>
        <v>406.96</v>
      </c>
      <c r="G13" s="8">
        <f>ROUND(M13/2,2)</f>
        <v>4952.1000000000004</v>
      </c>
      <c r="H13" s="8">
        <f>SUM(I13:J13)</f>
        <v>5359.05</v>
      </c>
      <c r="I13" s="8">
        <f>L13-F13</f>
        <v>406.96</v>
      </c>
      <c r="J13" s="8">
        <f>M13-G13</f>
        <v>4952.09</v>
      </c>
      <c r="K13" s="8">
        <v>10718.11</v>
      </c>
      <c r="L13" s="8">
        <v>813.92</v>
      </c>
      <c r="M13" s="8">
        <v>9904.19</v>
      </c>
    </row>
    <row r="14" spans="1:13" s="7" customFormat="1" outlineLevel="3" x14ac:dyDescent="0.2">
      <c r="A14" s="6" t="s">
        <v>33</v>
      </c>
      <c r="B14" s="7">
        <v>41000</v>
      </c>
      <c r="C14" s="6" t="s">
        <v>33</v>
      </c>
      <c r="D14" s="7">
        <v>10</v>
      </c>
      <c r="E14" s="8">
        <f>SUM(F14:G14)</f>
        <v>20.64</v>
      </c>
      <c r="F14" s="8">
        <f>ROUND(L14/2,2)</f>
        <v>1.58</v>
      </c>
      <c r="G14" s="8">
        <f>ROUND(M14/2,2)</f>
        <v>19.059999999999999</v>
      </c>
      <c r="H14" s="8">
        <f>SUM(I14:J14)</f>
        <v>20.64</v>
      </c>
      <c r="I14" s="8">
        <f>L14-F14</f>
        <v>1.58</v>
      </c>
      <c r="J14" s="8">
        <f>M14-G14</f>
        <v>19.059999999999999</v>
      </c>
      <c r="K14" s="8">
        <v>41.28</v>
      </c>
      <c r="L14" s="8">
        <v>3.16</v>
      </c>
      <c r="M14" s="8">
        <v>38.119999999999997</v>
      </c>
    </row>
    <row r="15" spans="1:13" s="7" customFormat="1" outlineLevel="3" x14ac:dyDescent="0.2">
      <c r="A15" s="6" t="s">
        <v>33</v>
      </c>
      <c r="B15" s="7">
        <v>41000</v>
      </c>
      <c r="C15" s="6" t="s">
        <v>56</v>
      </c>
      <c r="D15" s="7">
        <v>10</v>
      </c>
      <c r="E15" s="8">
        <f>SUM(F15:G15)</f>
        <v>31.05</v>
      </c>
      <c r="F15" s="8">
        <f>ROUND(L15/2,2)</f>
        <v>3.1</v>
      </c>
      <c r="G15" s="8">
        <f>ROUND(M15/2,2)</f>
        <v>27.95</v>
      </c>
      <c r="H15" s="8">
        <f>SUM(I15:J15)</f>
        <v>31.040000000000003</v>
      </c>
      <c r="I15" s="8">
        <f>L15-F15</f>
        <v>3.1</v>
      </c>
      <c r="J15" s="8">
        <f>M15-G15</f>
        <v>27.94</v>
      </c>
      <c r="K15" s="8">
        <v>62.09</v>
      </c>
      <c r="L15" s="8">
        <v>6.2</v>
      </c>
      <c r="M15" s="8">
        <v>55.89</v>
      </c>
    </row>
    <row r="16" spans="1:13" s="7" customFormat="1" outlineLevel="3" x14ac:dyDescent="0.2">
      <c r="A16" s="6" t="s">
        <v>14</v>
      </c>
      <c r="B16" s="7">
        <v>30080</v>
      </c>
      <c r="C16" s="6" t="s">
        <v>14</v>
      </c>
      <c r="D16" s="7">
        <v>15</v>
      </c>
      <c r="E16" s="8">
        <f>SUM(F16:G16)</f>
        <v>994.92000000000007</v>
      </c>
      <c r="F16" s="8">
        <f>ROUND(L16/2,2)</f>
        <v>119.43</v>
      </c>
      <c r="G16" s="8">
        <f>ROUND(M16/2,2)</f>
        <v>875.49</v>
      </c>
      <c r="H16" s="8">
        <f>SUM(I16:J16)</f>
        <v>994.91000000000008</v>
      </c>
      <c r="I16" s="8">
        <f>L16-F16</f>
        <v>119.43</v>
      </c>
      <c r="J16" s="8">
        <f>M16-G16</f>
        <v>875.48</v>
      </c>
      <c r="K16" s="8">
        <v>1989.8300000000002</v>
      </c>
      <c r="L16" s="8">
        <v>238.86</v>
      </c>
      <c r="M16" s="8">
        <v>1750.97</v>
      </c>
    </row>
    <row r="17" spans="1:13" s="7" customFormat="1" outlineLevel="3" x14ac:dyDescent="0.2">
      <c r="A17" s="6" t="s">
        <v>15</v>
      </c>
      <c r="B17" s="7">
        <v>21200</v>
      </c>
      <c r="C17" s="6" t="s">
        <v>15</v>
      </c>
      <c r="D17" s="7">
        <v>34</v>
      </c>
      <c r="E17" s="8">
        <f>SUM(F17:G17)</f>
        <v>7922.5</v>
      </c>
      <c r="F17" s="8">
        <f>ROUND(L17/2,2)</f>
        <v>102.26</v>
      </c>
      <c r="G17" s="8">
        <f>ROUND(M17/2,2)</f>
        <v>7820.24</v>
      </c>
      <c r="H17" s="8">
        <f>SUM(I17:J17)</f>
        <v>7922.4800000000014</v>
      </c>
      <c r="I17" s="8">
        <f>L17-F17</f>
        <v>102.24999999999999</v>
      </c>
      <c r="J17" s="8">
        <f>M17-G17</f>
        <v>7820.2300000000014</v>
      </c>
      <c r="K17" s="8">
        <v>15844.98</v>
      </c>
      <c r="L17" s="8">
        <v>204.51</v>
      </c>
      <c r="M17" s="8">
        <v>15640.470000000001</v>
      </c>
    </row>
    <row r="18" spans="1:13" s="7" customFormat="1" outlineLevel="3" x14ac:dyDescent="0.2">
      <c r="A18" s="6" t="s">
        <v>41</v>
      </c>
      <c r="B18" s="7">
        <v>52240</v>
      </c>
      <c r="C18" s="6" t="s">
        <v>41</v>
      </c>
      <c r="D18" s="7">
        <v>10</v>
      </c>
      <c r="E18" s="8">
        <f>SUM(F18:G18)</f>
        <v>3.61</v>
      </c>
      <c r="F18" s="8">
        <f>ROUND(L18/2,2)</f>
        <v>1.27</v>
      </c>
      <c r="G18" s="8">
        <f>ROUND(M18/2,2)</f>
        <v>2.34</v>
      </c>
      <c r="H18" s="8">
        <f>SUM(I18:J18)</f>
        <v>3.6</v>
      </c>
      <c r="I18" s="8">
        <f>L18-F18</f>
        <v>1.27</v>
      </c>
      <c r="J18" s="8">
        <f>M18-G18</f>
        <v>2.33</v>
      </c>
      <c r="K18" s="8">
        <v>7.21</v>
      </c>
      <c r="L18" s="8">
        <v>2.54</v>
      </c>
      <c r="M18" s="8">
        <v>4.67</v>
      </c>
    </row>
    <row r="19" spans="1:13" s="7" customFormat="1" outlineLevel="3" x14ac:dyDescent="0.2">
      <c r="A19" s="6" t="s">
        <v>34</v>
      </c>
      <c r="B19" s="7">
        <v>41590</v>
      </c>
      <c r="C19" s="6" t="s">
        <v>34</v>
      </c>
      <c r="D19" s="7">
        <v>10</v>
      </c>
      <c r="E19" s="8">
        <f>SUM(F19:G19)</f>
        <v>47.08</v>
      </c>
      <c r="F19" s="8">
        <f>ROUND(L19/2,2)</f>
        <v>3.09</v>
      </c>
      <c r="G19" s="8">
        <f>ROUND(M19/2,2)</f>
        <v>43.99</v>
      </c>
      <c r="H19" s="8">
        <f>SUM(I19:J19)</f>
        <v>47.08</v>
      </c>
      <c r="I19" s="8">
        <f>L19-F19</f>
        <v>3.09</v>
      </c>
      <c r="J19" s="8">
        <f>M19-G19</f>
        <v>43.99</v>
      </c>
      <c r="K19" s="8">
        <v>94.16</v>
      </c>
      <c r="L19" s="8">
        <v>6.18</v>
      </c>
      <c r="M19" s="8">
        <v>87.98</v>
      </c>
    </row>
    <row r="20" spans="1:13" s="7" customFormat="1" outlineLevel="3" x14ac:dyDescent="0.2">
      <c r="A20" s="6" t="s">
        <v>18</v>
      </c>
      <c r="B20" s="7">
        <v>21620</v>
      </c>
      <c r="C20" s="6" t="s">
        <v>18</v>
      </c>
      <c r="D20" s="7">
        <v>41</v>
      </c>
      <c r="E20" s="8">
        <f>SUM(F20:G20)</f>
        <v>7363.84</v>
      </c>
      <c r="F20" s="8">
        <f>ROUND(L20/2,2)</f>
        <v>222.27</v>
      </c>
      <c r="G20" s="8">
        <f>ROUND(M20/2,2)</f>
        <v>7141.57</v>
      </c>
      <c r="H20" s="8">
        <f>SUM(I20:J20)</f>
        <v>7363.8300000000017</v>
      </c>
      <c r="I20" s="8">
        <f>L20-F20</f>
        <v>222.27</v>
      </c>
      <c r="J20" s="8">
        <f>M20-G20</f>
        <v>7141.5600000000013</v>
      </c>
      <c r="K20" s="8">
        <v>14727.67</v>
      </c>
      <c r="L20" s="8">
        <v>444.54</v>
      </c>
      <c r="M20" s="8">
        <v>14283.130000000001</v>
      </c>
    </row>
    <row r="21" spans="1:13" s="7" customFormat="1" outlineLevel="3" x14ac:dyDescent="0.2">
      <c r="A21" s="6" t="s">
        <v>35</v>
      </c>
      <c r="B21" s="7">
        <v>41850</v>
      </c>
      <c r="C21" s="6" t="s">
        <v>35</v>
      </c>
      <c r="D21" s="7">
        <v>10</v>
      </c>
      <c r="E21" s="8">
        <f>SUM(F21:G21)</f>
        <v>26.57</v>
      </c>
      <c r="F21" s="8">
        <f>ROUND(L21/2,2)</f>
        <v>6.83</v>
      </c>
      <c r="G21" s="8">
        <f>ROUND(M21/2,2)</f>
        <v>19.739999999999998</v>
      </c>
      <c r="H21" s="8">
        <f>SUM(I21:J21)</f>
        <v>26.57</v>
      </c>
      <c r="I21" s="8">
        <f>L21-F21</f>
        <v>6.83</v>
      </c>
      <c r="J21" s="8">
        <f>M21-G21</f>
        <v>19.739999999999998</v>
      </c>
      <c r="K21" s="8">
        <v>53.14</v>
      </c>
      <c r="L21" s="8">
        <v>13.66</v>
      </c>
      <c r="M21" s="8">
        <v>39.479999999999997</v>
      </c>
    </row>
    <row r="22" spans="1:13" s="7" customFormat="1" outlineLevel="3" x14ac:dyDescent="0.2">
      <c r="A22" s="6" t="s">
        <v>46</v>
      </c>
      <c r="B22" s="7">
        <v>61291</v>
      </c>
      <c r="C22" s="6" t="s">
        <v>46</v>
      </c>
      <c r="D22" s="7">
        <v>10</v>
      </c>
      <c r="E22" s="8">
        <f>SUM(F22:G22)</f>
        <v>59.12</v>
      </c>
      <c r="F22" s="8">
        <f>ROUND(L22/2,2)</f>
        <v>0</v>
      </c>
      <c r="G22" s="8">
        <f>ROUND(M22/2,2)</f>
        <v>59.12</v>
      </c>
      <c r="H22" s="8">
        <f>SUM(I22:J22)</f>
        <v>59.110000000000007</v>
      </c>
      <c r="I22" s="8">
        <f>L22-F22</f>
        <v>0</v>
      </c>
      <c r="J22" s="8">
        <f>M22-G22</f>
        <v>59.110000000000007</v>
      </c>
      <c r="K22" s="8">
        <v>118.23</v>
      </c>
      <c r="L22" s="8">
        <v>0</v>
      </c>
      <c r="M22" s="8">
        <v>118.23</v>
      </c>
    </row>
    <row r="23" spans="1:13" s="7" customFormat="1" outlineLevel="3" x14ac:dyDescent="0.2">
      <c r="A23" s="6" t="s">
        <v>36</v>
      </c>
      <c r="B23" s="7">
        <v>42320</v>
      </c>
      <c r="C23" s="6" t="s">
        <v>36</v>
      </c>
      <c r="D23" s="7">
        <v>10</v>
      </c>
      <c r="E23" s="8">
        <f>SUM(F23:G23)</f>
        <v>28.1</v>
      </c>
      <c r="F23" s="8">
        <f>ROUND(L23/2,2)</f>
        <v>8.64</v>
      </c>
      <c r="G23" s="8">
        <f>ROUND(M23/2,2)</f>
        <v>19.46</v>
      </c>
      <c r="H23" s="8">
        <f>SUM(I23:J23)</f>
        <v>28.09</v>
      </c>
      <c r="I23" s="8">
        <f>L23-F23</f>
        <v>8.629999999999999</v>
      </c>
      <c r="J23" s="8">
        <f>M23-G23</f>
        <v>19.46</v>
      </c>
      <c r="K23" s="8">
        <v>56.19</v>
      </c>
      <c r="L23" s="8">
        <v>17.27</v>
      </c>
      <c r="M23" s="8">
        <v>38.92</v>
      </c>
    </row>
    <row r="24" spans="1:13" s="7" customFormat="1" outlineLevel="3" x14ac:dyDescent="0.2">
      <c r="A24" s="6" t="s">
        <v>16</v>
      </c>
      <c r="B24" s="7">
        <v>22270</v>
      </c>
      <c r="C24" s="6" t="s">
        <v>16</v>
      </c>
      <c r="D24" s="7">
        <v>34</v>
      </c>
      <c r="E24" s="8">
        <f>SUM(F24:G24)</f>
        <v>12804.289999999999</v>
      </c>
      <c r="F24" s="8">
        <f>ROUND(L24/2,2)</f>
        <v>276.23</v>
      </c>
      <c r="G24" s="8">
        <f>ROUND(M24/2,2)</f>
        <v>12528.06</v>
      </c>
      <c r="H24" s="8">
        <f>SUM(I24:J24)</f>
        <v>12804.279999999999</v>
      </c>
      <c r="I24" s="8">
        <f>L24-F24</f>
        <v>276.21999999999991</v>
      </c>
      <c r="J24" s="8">
        <f>M24-G24</f>
        <v>12528.06</v>
      </c>
      <c r="K24" s="8">
        <v>25608.57</v>
      </c>
      <c r="L24" s="8">
        <v>552.44999999999993</v>
      </c>
      <c r="M24" s="8">
        <v>25056.12</v>
      </c>
    </row>
    <row r="25" spans="1:13" s="7" customFormat="1" outlineLevel="3" x14ac:dyDescent="0.2">
      <c r="A25" s="6" t="s">
        <v>19</v>
      </c>
      <c r="B25" s="7">
        <v>30180</v>
      </c>
      <c r="C25" s="6" t="s">
        <v>19</v>
      </c>
      <c r="D25" s="7">
        <v>41</v>
      </c>
      <c r="E25" s="8">
        <f>SUM(F25:G25)</f>
        <v>1198.06</v>
      </c>
      <c r="F25" s="8">
        <f>ROUND(L25/2,2)</f>
        <v>60.78</v>
      </c>
      <c r="G25" s="8">
        <f>ROUND(M25/2,2)</f>
        <v>1137.28</v>
      </c>
      <c r="H25" s="8">
        <f>SUM(I25:J25)</f>
        <v>1198.0400000000002</v>
      </c>
      <c r="I25" s="8">
        <f>L25-F25</f>
        <v>60.769999999999996</v>
      </c>
      <c r="J25" s="8">
        <f>M25-G25</f>
        <v>1137.2700000000002</v>
      </c>
      <c r="K25" s="8">
        <v>2396.1000000000004</v>
      </c>
      <c r="L25" s="8">
        <v>121.55</v>
      </c>
      <c r="M25" s="8">
        <v>2274.5500000000002</v>
      </c>
    </row>
    <row r="26" spans="1:13" s="7" customFormat="1" outlineLevel="3" x14ac:dyDescent="0.2">
      <c r="A26" s="6" t="s">
        <v>27</v>
      </c>
      <c r="B26" s="7">
        <v>42841</v>
      </c>
      <c r="C26" s="6" t="s">
        <v>27</v>
      </c>
      <c r="D26" s="7">
        <v>10</v>
      </c>
      <c r="E26" s="8">
        <f>SUM(F26:G26)</f>
        <v>84.62</v>
      </c>
      <c r="F26" s="8">
        <f>ROUND(L26/2,2)</f>
        <v>3.36</v>
      </c>
      <c r="G26" s="8">
        <f>ROUND(M26/2,2)</f>
        <v>81.260000000000005</v>
      </c>
      <c r="H26" s="8">
        <f>SUM(I26:J26)</f>
        <v>84.609999999999985</v>
      </c>
      <c r="I26" s="8">
        <f>L26-F26</f>
        <v>3.36</v>
      </c>
      <c r="J26" s="8">
        <f>M26-G26</f>
        <v>81.249999999999986</v>
      </c>
      <c r="K26" s="8">
        <v>169.23</v>
      </c>
      <c r="L26" s="8">
        <v>6.72</v>
      </c>
      <c r="M26" s="8">
        <v>162.51</v>
      </c>
    </row>
    <row r="27" spans="1:13" s="7" customFormat="1" outlineLevel="3" x14ac:dyDescent="0.2">
      <c r="A27" s="6" t="s">
        <v>42</v>
      </c>
      <c r="B27" s="7">
        <v>54270</v>
      </c>
      <c r="C27" s="6" t="s">
        <v>42</v>
      </c>
      <c r="D27" s="7">
        <v>10</v>
      </c>
      <c r="E27" s="8">
        <f>SUM(F27:G27)</f>
        <v>1.25</v>
      </c>
      <c r="F27" s="8">
        <f>ROUND(L27/2,2)</f>
        <v>0.33</v>
      </c>
      <c r="G27" s="8">
        <f>ROUND(M27/2,2)</f>
        <v>0.92</v>
      </c>
      <c r="H27" s="8">
        <f>SUM(I27:J27)</f>
        <v>1.24</v>
      </c>
      <c r="I27" s="8">
        <f>L27-F27</f>
        <v>0.32</v>
      </c>
      <c r="J27" s="8">
        <f>M27-G27</f>
        <v>0.92</v>
      </c>
      <c r="K27" s="8">
        <v>2.4900000000000002</v>
      </c>
      <c r="L27" s="8">
        <v>0.65</v>
      </c>
      <c r="M27" s="8">
        <v>1.84</v>
      </c>
    </row>
    <row r="28" spans="1:13" s="7" customFormat="1" outlineLevel="3" x14ac:dyDescent="0.2">
      <c r="A28" s="6" t="s">
        <v>37</v>
      </c>
      <c r="B28" s="7">
        <v>43050</v>
      </c>
      <c r="C28" s="6" t="s">
        <v>37</v>
      </c>
      <c r="D28" s="7">
        <v>10</v>
      </c>
      <c r="E28" s="8">
        <f>SUM(F28:G28)</f>
        <v>107.87</v>
      </c>
      <c r="F28" s="8">
        <f>ROUND(L28/2,2)</f>
        <v>3.53</v>
      </c>
      <c r="G28" s="8">
        <f>ROUND(M28/2,2)</f>
        <v>104.34</v>
      </c>
      <c r="H28" s="8">
        <f>SUM(I28:J28)</f>
        <v>107.86</v>
      </c>
      <c r="I28" s="8">
        <f>L28-F28</f>
        <v>3.52</v>
      </c>
      <c r="J28" s="8">
        <f>M28-G28</f>
        <v>104.34</v>
      </c>
      <c r="K28" s="8">
        <v>215.73000000000002</v>
      </c>
      <c r="L28" s="8">
        <v>7.05</v>
      </c>
      <c r="M28" s="8">
        <v>208.68</v>
      </c>
    </row>
    <row r="29" spans="1:13" s="7" customFormat="1" outlineLevel="3" x14ac:dyDescent="0.2">
      <c r="A29" s="6" t="s">
        <v>43</v>
      </c>
      <c r="B29" s="7">
        <v>54700</v>
      </c>
      <c r="C29" s="6" t="s">
        <v>43</v>
      </c>
      <c r="D29" s="7">
        <v>10</v>
      </c>
      <c r="E29" s="8">
        <f>SUM(F29:G29)</f>
        <v>6.0600000000000005</v>
      </c>
      <c r="F29" s="8">
        <f>ROUND(L29/2,2)</f>
        <v>1.74</v>
      </c>
      <c r="G29" s="8">
        <f>ROUND(M29/2,2)</f>
        <v>4.32</v>
      </c>
      <c r="H29" s="8">
        <f>SUM(I29:J29)</f>
        <v>6.0500000000000007</v>
      </c>
      <c r="I29" s="8">
        <f>L29-F29</f>
        <v>1.7300000000000002</v>
      </c>
      <c r="J29" s="8">
        <f>M29-G29</f>
        <v>4.32</v>
      </c>
      <c r="K29" s="8">
        <v>12.110000000000001</v>
      </c>
      <c r="L29" s="8">
        <v>3.47</v>
      </c>
      <c r="M29" s="8">
        <v>8.64</v>
      </c>
    </row>
    <row r="30" spans="1:13" s="7" customFormat="1" outlineLevel="3" x14ac:dyDescent="0.2">
      <c r="A30" s="6" t="s">
        <v>20</v>
      </c>
      <c r="B30" s="7">
        <v>23470</v>
      </c>
      <c r="C30" s="6" t="s">
        <v>20</v>
      </c>
      <c r="D30" s="7">
        <v>76</v>
      </c>
      <c r="E30" s="8">
        <f>SUM(F30:G30)</f>
        <v>1988.1499999999999</v>
      </c>
      <c r="F30" s="8">
        <f>ROUND(L30/2,2)</f>
        <v>299.77999999999997</v>
      </c>
      <c r="G30" s="8">
        <f>ROUND(M30/2,2)</f>
        <v>1688.37</v>
      </c>
      <c r="H30" s="8">
        <f>SUM(I30:J30)</f>
        <v>1988.14</v>
      </c>
      <c r="I30" s="8">
        <f>L30-F30</f>
        <v>299.77999999999997</v>
      </c>
      <c r="J30" s="8">
        <f>M30-G30</f>
        <v>1688.3600000000001</v>
      </c>
      <c r="K30" s="8">
        <v>3976.29</v>
      </c>
      <c r="L30" s="8">
        <v>599.55999999999995</v>
      </c>
      <c r="M30" s="8">
        <v>3376.73</v>
      </c>
    </row>
    <row r="31" spans="1:13" s="7" customFormat="1" outlineLevel="3" x14ac:dyDescent="0.2">
      <c r="A31" s="6" t="s">
        <v>38</v>
      </c>
      <c r="B31" s="7">
        <v>43530</v>
      </c>
      <c r="C31" s="6" t="s">
        <v>57</v>
      </c>
      <c r="D31" s="7">
        <v>10</v>
      </c>
      <c r="E31" s="8">
        <f>SUM(F31:G31)</f>
        <v>20.74</v>
      </c>
      <c r="F31" s="8">
        <f>ROUND(L31/2,2)</f>
        <v>0.59</v>
      </c>
      <c r="G31" s="8">
        <f>ROUND(M31/2,2)</f>
        <v>20.149999999999999</v>
      </c>
      <c r="H31" s="8">
        <f>SUM(I31:J31)</f>
        <v>20.729999999999997</v>
      </c>
      <c r="I31" s="8">
        <f>L31-F31</f>
        <v>0.57999999999999996</v>
      </c>
      <c r="J31" s="8">
        <f>M31-G31</f>
        <v>20.149999999999999</v>
      </c>
      <c r="K31" s="8">
        <v>41.47</v>
      </c>
      <c r="L31" s="8">
        <v>1.17</v>
      </c>
      <c r="M31" s="8">
        <v>40.299999999999997</v>
      </c>
    </row>
    <row r="32" spans="1:13" s="7" customFormat="1" outlineLevel="3" x14ac:dyDescent="0.2">
      <c r="A32" s="6" t="s">
        <v>38</v>
      </c>
      <c r="B32" s="7">
        <v>43530</v>
      </c>
      <c r="C32" s="6" t="s">
        <v>58</v>
      </c>
      <c r="D32" s="7">
        <v>10</v>
      </c>
      <c r="E32" s="8">
        <f>SUM(F32:G32)</f>
        <v>113.65</v>
      </c>
      <c r="F32" s="8">
        <f>ROUND(L32/2,2)</f>
        <v>7.06</v>
      </c>
      <c r="G32" s="8">
        <f>ROUND(M32/2,2)</f>
        <v>106.59</v>
      </c>
      <c r="H32" s="8">
        <f>SUM(I32:J32)</f>
        <v>113.63999999999999</v>
      </c>
      <c r="I32" s="8">
        <f>L32-F32</f>
        <v>7.06</v>
      </c>
      <c r="J32" s="8">
        <f>M32-G32</f>
        <v>106.57999999999998</v>
      </c>
      <c r="K32" s="8">
        <v>227.29</v>
      </c>
      <c r="L32" s="8">
        <v>14.12</v>
      </c>
      <c r="M32" s="8">
        <v>213.17</v>
      </c>
    </row>
    <row r="33" spans="1:13" s="7" customFormat="1" outlineLevel="3" x14ac:dyDescent="0.2">
      <c r="A33" s="6" t="s">
        <v>38</v>
      </c>
      <c r="B33" s="7">
        <v>43530</v>
      </c>
      <c r="C33" s="6" t="s">
        <v>59</v>
      </c>
      <c r="D33" s="7">
        <v>10</v>
      </c>
      <c r="E33" s="8">
        <f>SUM(F33:G33)</f>
        <v>84.11999999999999</v>
      </c>
      <c r="F33" s="8">
        <f>ROUND(L33/2,2)</f>
        <v>0.66</v>
      </c>
      <c r="G33" s="8">
        <f>ROUND(M33/2,2)</f>
        <v>83.46</v>
      </c>
      <c r="H33" s="8">
        <f>SUM(I33:J33)</f>
        <v>84.11</v>
      </c>
      <c r="I33" s="8">
        <f>L33-F33</f>
        <v>0.65</v>
      </c>
      <c r="J33" s="8">
        <f>M33-G33</f>
        <v>83.46</v>
      </c>
      <c r="K33" s="8">
        <v>168.23</v>
      </c>
      <c r="L33" s="8">
        <v>1.31</v>
      </c>
      <c r="M33" s="8">
        <v>166.92</v>
      </c>
    </row>
    <row r="34" spans="1:13" s="7" customFormat="1" outlineLevel="3" x14ac:dyDescent="0.2">
      <c r="A34" s="6" t="s">
        <v>38</v>
      </c>
      <c r="B34" s="7">
        <v>43533</v>
      </c>
      <c r="C34" s="6" t="s">
        <v>24</v>
      </c>
      <c r="D34" s="7">
        <v>10</v>
      </c>
      <c r="E34" s="8">
        <f>SUM(F34:G34)</f>
        <v>26.06</v>
      </c>
      <c r="F34" s="8">
        <f>ROUND(L34/2,2)</f>
        <v>1.72</v>
      </c>
      <c r="G34" s="8">
        <f>ROUND(M34/2,2)</f>
        <v>24.34</v>
      </c>
      <c r="H34" s="8">
        <f>SUM(I34:J34)</f>
        <v>26.05</v>
      </c>
      <c r="I34" s="8">
        <f>L34-F34</f>
        <v>1.72</v>
      </c>
      <c r="J34" s="8">
        <f>M34-G34</f>
        <v>24.330000000000002</v>
      </c>
      <c r="K34" s="8">
        <v>52.11</v>
      </c>
      <c r="L34" s="8">
        <v>3.44</v>
      </c>
      <c r="M34" s="8">
        <v>48.67</v>
      </c>
    </row>
    <row r="35" spans="1:13" s="7" customFormat="1" outlineLevel="3" x14ac:dyDescent="0.2">
      <c r="A35" s="6" t="s">
        <v>26</v>
      </c>
      <c r="B35" s="7">
        <v>43950</v>
      </c>
      <c r="C35" s="6" t="s">
        <v>60</v>
      </c>
      <c r="D35" s="7">
        <v>10</v>
      </c>
      <c r="E35" s="8">
        <f>SUM(F35:G35)</f>
        <v>370.32</v>
      </c>
      <c r="F35" s="8">
        <f>ROUND(L35/2,2)</f>
        <v>4.01</v>
      </c>
      <c r="G35" s="8">
        <f>ROUND(M35/2,2)</f>
        <v>366.31</v>
      </c>
      <c r="H35" s="8">
        <f>SUM(I35:J35)</f>
        <v>370.32</v>
      </c>
      <c r="I35" s="8">
        <f>L35-F35</f>
        <v>4.01</v>
      </c>
      <c r="J35" s="8">
        <f>M35-G35</f>
        <v>366.31</v>
      </c>
      <c r="K35" s="8">
        <v>740.64</v>
      </c>
      <c r="L35" s="8">
        <v>8.02</v>
      </c>
      <c r="M35" s="8">
        <v>732.62</v>
      </c>
    </row>
    <row r="36" spans="1:13" s="7" customFormat="1" outlineLevel="3" x14ac:dyDescent="0.2">
      <c r="A36" s="6" t="s">
        <v>26</v>
      </c>
      <c r="B36" s="7">
        <v>43951</v>
      </c>
      <c r="C36" s="6" t="s">
        <v>26</v>
      </c>
      <c r="D36" s="7">
        <v>10</v>
      </c>
      <c r="E36" s="8">
        <f>SUM(F36:G36)</f>
        <v>72.760000000000005</v>
      </c>
      <c r="F36" s="8">
        <f>ROUND(L36/2,2)</f>
        <v>0.79</v>
      </c>
      <c r="G36" s="8">
        <f>ROUND(M36/2,2)</f>
        <v>71.97</v>
      </c>
      <c r="H36" s="8">
        <f>SUM(I36:J36)</f>
        <v>72.760000000000005</v>
      </c>
      <c r="I36" s="8">
        <f>L36-F36</f>
        <v>0.79</v>
      </c>
      <c r="J36" s="8">
        <f>M36-G36</f>
        <v>71.97</v>
      </c>
      <c r="K36" s="8">
        <v>145.52000000000001</v>
      </c>
      <c r="L36" s="8">
        <v>1.58</v>
      </c>
      <c r="M36" s="8">
        <v>143.94</v>
      </c>
    </row>
    <row r="37" spans="1:13" s="7" customFormat="1" outlineLevel="3" x14ac:dyDescent="0.2">
      <c r="A37" s="6" t="s">
        <v>21</v>
      </c>
      <c r="B37" s="7">
        <v>24200</v>
      </c>
      <c r="C37" s="6" t="s">
        <v>21</v>
      </c>
      <c r="D37" s="7">
        <v>76</v>
      </c>
      <c r="E37" s="8">
        <f>SUM(F37:G37)</f>
        <v>768.1099999999999</v>
      </c>
      <c r="F37" s="8">
        <f>ROUND(L37/2,2)</f>
        <v>131.80000000000001</v>
      </c>
      <c r="G37" s="8">
        <f>ROUND(M37/2,2)</f>
        <v>636.30999999999995</v>
      </c>
      <c r="H37" s="8">
        <f>SUM(I37:J37)</f>
        <v>768.10000000000014</v>
      </c>
      <c r="I37" s="8">
        <f>L37-F37</f>
        <v>131.78999999999996</v>
      </c>
      <c r="J37" s="8">
        <f>M37-G37</f>
        <v>636.31000000000017</v>
      </c>
      <c r="K37" s="8">
        <v>1536.21</v>
      </c>
      <c r="L37" s="8">
        <v>263.58999999999997</v>
      </c>
      <c r="M37" s="8">
        <v>1272.6200000000001</v>
      </c>
    </row>
    <row r="38" spans="1:13" s="7" customFormat="1" outlineLevel="3" x14ac:dyDescent="0.2">
      <c r="A38" s="6" t="s">
        <v>25</v>
      </c>
      <c r="B38" s="7">
        <v>44153</v>
      </c>
      <c r="C38" s="6" t="s">
        <v>25</v>
      </c>
      <c r="D38" s="7">
        <v>10</v>
      </c>
      <c r="E38" s="8">
        <f>SUM(F38:G38)</f>
        <v>161.55000000000001</v>
      </c>
      <c r="F38" s="8">
        <f>ROUND(L38/2,2)</f>
        <v>4.05</v>
      </c>
      <c r="G38" s="8">
        <f>ROUND(M38/2,2)</f>
        <v>157.5</v>
      </c>
      <c r="H38" s="8">
        <f>SUM(I38:J38)</f>
        <v>161.54000000000002</v>
      </c>
      <c r="I38" s="8">
        <f>L38-F38</f>
        <v>4.05</v>
      </c>
      <c r="J38" s="8">
        <f>M38-G38</f>
        <v>157.49</v>
      </c>
      <c r="K38" s="8">
        <v>323.09000000000003</v>
      </c>
      <c r="L38" s="8">
        <v>8.1</v>
      </c>
      <c r="M38" s="8">
        <v>314.99</v>
      </c>
    </row>
    <row r="39" spans="1:13" s="7" customFormat="1" outlineLevel="3" x14ac:dyDescent="0.2">
      <c r="A39" s="6" t="s">
        <v>47</v>
      </c>
      <c r="B39" s="7">
        <v>61223</v>
      </c>
      <c r="C39" s="6" t="s">
        <v>47</v>
      </c>
      <c r="D39" s="7">
        <v>34</v>
      </c>
      <c r="E39" s="8">
        <f>SUM(F39:G39)</f>
        <v>347.05</v>
      </c>
      <c r="F39" s="8">
        <f>ROUND(L39/2,2)</f>
        <v>8.73</v>
      </c>
      <c r="G39" s="8">
        <f>ROUND(M39/2,2)</f>
        <v>338.32</v>
      </c>
      <c r="H39" s="8">
        <f>SUM(I39:J39)</f>
        <v>347.05</v>
      </c>
      <c r="I39" s="8">
        <f>L39-F39</f>
        <v>8.73</v>
      </c>
      <c r="J39" s="8">
        <f>M39-G39</f>
        <v>338.32</v>
      </c>
      <c r="K39" s="8">
        <v>694.1</v>
      </c>
      <c r="L39" s="8">
        <v>17.46</v>
      </c>
      <c r="M39" s="8">
        <v>676.64</v>
      </c>
    </row>
    <row r="40" spans="1:13" s="7" customFormat="1" outlineLevel="3" x14ac:dyDescent="0.2">
      <c r="A40" s="6" t="s">
        <v>48</v>
      </c>
      <c r="B40" s="7">
        <v>60575</v>
      </c>
      <c r="C40" s="6" t="s">
        <v>48</v>
      </c>
      <c r="D40" s="7">
        <v>76</v>
      </c>
      <c r="E40" s="8">
        <f>SUM(F40:G40)</f>
        <v>70.83</v>
      </c>
      <c r="F40" s="8">
        <f>ROUND(L40/2,2)</f>
        <v>0</v>
      </c>
      <c r="G40" s="8">
        <f>ROUND(M40/2,2)</f>
        <v>70.83</v>
      </c>
      <c r="H40" s="8">
        <f>SUM(I40:J40)</f>
        <v>70.83</v>
      </c>
      <c r="I40" s="8">
        <f>L40-F40</f>
        <v>0</v>
      </c>
      <c r="J40" s="8">
        <f>M40-G40</f>
        <v>70.83</v>
      </c>
      <c r="K40" s="8">
        <v>141.66</v>
      </c>
      <c r="L40" s="8">
        <v>0</v>
      </c>
      <c r="M40" s="8">
        <v>141.66</v>
      </c>
    </row>
    <row r="41" spans="1:13" s="7" customFormat="1" outlineLevel="3" x14ac:dyDescent="0.2">
      <c r="A41" s="6" t="s">
        <v>39</v>
      </c>
      <c r="B41" s="7">
        <v>44620</v>
      </c>
      <c r="C41" s="6" t="s">
        <v>39</v>
      </c>
      <c r="D41" s="7">
        <v>10</v>
      </c>
      <c r="E41" s="8">
        <f>SUM(F41:G41)</f>
        <v>7.5299999999999994</v>
      </c>
      <c r="F41" s="8">
        <f>ROUND(L41/2,2)</f>
        <v>2.39</v>
      </c>
      <c r="G41" s="8">
        <f>ROUND(M41/2,2)</f>
        <v>5.14</v>
      </c>
      <c r="H41" s="8">
        <f>SUM(I41:J41)</f>
        <v>7.51</v>
      </c>
      <c r="I41" s="8">
        <f>L41-F41</f>
        <v>2.3799999999999994</v>
      </c>
      <c r="J41" s="8">
        <f>M41-G41</f>
        <v>5.13</v>
      </c>
      <c r="K41" s="8">
        <v>15.04</v>
      </c>
      <c r="L41" s="8">
        <v>4.7699999999999996</v>
      </c>
      <c r="M41" s="8">
        <v>10.27</v>
      </c>
    </row>
    <row r="42" spans="1:13" s="7" customFormat="1" outlineLevel="3" x14ac:dyDescent="0.2">
      <c r="A42" s="6" t="s">
        <v>39</v>
      </c>
      <c r="B42" s="7">
        <v>44620</v>
      </c>
      <c r="C42" s="6" t="s">
        <v>61</v>
      </c>
      <c r="D42" s="7">
        <v>10</v>
      </c>
      <c r="E42" s="8">
        <f>SUM(F42:G42)</f>
        <v>32.64</v>
      </c>
      <c r="F42" s="8">
        <f>ROUND(L42/2,2)</f>
        <v>4.8899999999999997</v>
      </c>
      <c r="G42" s="8">
        <f>ROUND(M42/2,2)</f>
        <v>27.75</v>
      </c>
      <c r="H42" s="8">
        <f>SUM(I42:J42)</f>
        <v>32.620000000000005</v>
      </c>
      <c r="I42" s="8">
        <f>L42-F42</f>
        <v>4.88</v>
      </c>
      <c r="J42" s="8">
        <f>M42-G42</f>
        <v>27.740000000000002</v>
      </c>
      <c r="K42" s="8">
        <v>65.260000000000005</v>
      </c>
      <c r="L42" s="8">
        <v>9.77</v>
      </c>
      <c r="M42" s="8">
        <v>55.49</v>
      </c>
    </row>
    <row r="43" spans="1:13" s="7" customFormat="1" outlineLevel="3" x14ac:dyDescent="0.2">
      <c r="A43" s="6" t="s">
        <v>50</v>
      </c>
      <c r="B43" s="7">
        <v>61296</v>
      </c>
      <c r="C43" s="6" t="s">
        <v>50</v>
      </c>
      <c r="D43" s="7">
        <v>76</v>
      </c>
      <c r="E43" s="8">
        <f>SUM(F43:G43)</f>
        <v>348.34</v>
      </c>
      <c r="F43" s="8">
        <f>ROUND(L43/2,2)</f>
        <v>26.09</v>
      </c>
      <c r="G43" s="8">
        <f>ROUND(M43/2,2)</f>
        <v>322.25</v>
      </c>
      <c r="H43" s="8">
        <f>SUM(I43:J43)</f>
        <v>348.32</v>
      </c>
      <c r="I43" s="8">
        <f>L43-F43</f>
        <v>26.080000000000002</v>
      </c>
      <c r="J43" s="8">
        <f>M43-G43</f>
        <v>322.24</v>
      </c>
      <c r="K43" s="8">
        <v>696.66</v>
      </c>
      <c r="L43" s="8">
        <v>52.17</v>
      </c>
      <c r="M43" s="8">
        <v>644.49</v>
      </c>
    </row>
    <row r="44" spans="1:13" s="7" customFormat="1" outlineLevel="3" x14ac:dyDescent="0.2">
      <c r="A44" s="6" t="s">
        <v>22</v>
      </c>
      <c r="B44" s="7">
        <v>24800</v>
      </c>
      <c r="C44" s="6" t="s">
        <v>22</v>
      </c>
      <c r="D44" s="7">
        <v>76</v>
      </c>
      <c r="E44" s="8">
        <f>SUM(F44:G44)</f>
        <v>2977.9</v>
      </c>
      <c r="F44" s="8">
        <f>ROUND(L44/2,2)</f>
        <v>211.69</v>
      </c>
      <c r="G44" s="8">
        <f>ROUND(M44/2,2)</f>
        <v>2766.21</v>
      </c>
      <c r="H44" s="8">
        <f>SUM(I44:J44)</f>
        <v>2977.89</v>
      </c>
      <c r="I44" s="8">
        <f>L44-F44</f>
        <v>211.69</v>
      </c>
      <c r="J44" s="8">
        <f>M44-G44</f>
        <v>2766.2</v>
      </c>
      <c r="K44" s="8">
        <v>5955.79</v>
      </c>
      <c r="L44" s="8">
        <v>423.38</v>
      </c>
      <c r="M44" s="8">
        <v>5532.41</v>
      </c>
    </row>
    <row r="45" spans="1:13" s="7" customFormat="1" outlineLevel="3" x14ac:dyDescent="0.2">
      <c r="A45" s="6" t="s">
        <v>44</v>
      </c>
      <c r="B45" s="7">
        <v>57640</v>
      </c>
      <c r="C45" s="6" t="s">
        <v>44</v>
      </c>
      <c r="D45" s="7">
        <v>10</v>
      </c>
      <c r="E45" s="8">
        <f>SUM(F45:G45)</f>
        <v>1.25</v>
      </c>
      <c r="F45" s="8">
        <f>ROUND(L45/2,2)</f>
        <v>0.35</v>
      </c>
      <c r="G45" s="8">
        <f>ROUND(M45/2,2)</f>
        <v>0.9</v>
      </c>
      <c r="H45" s="8">
        <f>SUM(I45:J45)</f>
        <v>1.25</v>
      </c>
      <c r="I45" s="8">
        <f>L45-F45</f>
        <v>0.35</v>
      </c>
      <c r="J45" s="8">
        <f>M45-G45</f>
        <v>0.9</v>
      </c>
      <c r="K45" s="8">
        <v>2.5</v>
      </c>
      <c r="L45" s="8">
        <v>0.7</v>
      </c>
      <c r="M45" s="8">
        <v>1.8</v>
      </c>
    </row>
    <row r="46" spans="1:13" s="7" customFormat="1" outlineLevel="3" x14ac:dyDescent="0.2">
      <c r="A46" s="6" t="s">
        <v>13</v>
      </c>
      <c r="B46" s="7">
        <v>25020</v>
      </c>
      <c r="C46" s="6" t="s">
        <v>13</v>
      </c>
      <c r="D46" s="7">
        <v>15</v>
      </c>
      <c r="E46" s="8">
        <f>SUM(F46:G46)</f>
        <v>1754.0900000000001</v>
      </c>
      <c r="F46" s="8">
        <f>ROUND(L46/2,2)</f>
        <v>113.62</v>
      </c>
      <c r="G46" s="8">
        <f>ROUND(M46/2,2)</f>
        <v>1640.47</v>
      </c>
      <c r="H46" s="8">
        <f>SUM(I46:J46)</f>
        <v>1754.0800000000004</v>
      </c>
      <c r="I46" s="8">
        <f>L46-F46</f>
        <v>113.62</v>
      </c>
      <c r="J46" s="8">
        <f>M46-G46</f>
        <v>1640.4600000000003</v>
      </c>
      <c r="K46" s="8">
        <v>3508.17</v>
      </c>
      <c r="L46" s="8">
        <v>227.24</v>
      </c>
      <c r="M46" s="8">
        <v>3280.9300000000003</v>
      </c>
    </row>
    <row r="47" spans="1:13" s="7" customFormat="1" outlineLevel="3" x14ac:dyDescent="0.2">
      <c r="A47" s="6" t="s">
        <v>23</v>
      </c>
      <c r="B47" s="7">
        <v>30390</v>
      </c>
      <c r="C47" s="6" t="s">
        <v>23</v>
      </c>
      <c r="D47" s="7">
        <v>76</v>
      </c>
      <c r="E47" s="8">
        <f>SUM(F47:G47)</f>
        <v>673.18999999999994</v>
      </c>
      <c r="F47" s="8">
        <f>ROUND(L47/2,2)</f>
        <v>154.16999999999999</v>
      </c>
      <c r="G47" s="8">
        <f>ROUND(M47/2,2)</f>
        <v>519.02</v>
      </c>
      <c r="H47" s="8">
        <f>SUM(I47:J47)</f>
        <v>673.17000000000007</v>
      </c>
      <c r="I47" s="8">
        <f>L47-F47</f>
        <v>154.16000000000005</v>
      </c>
      <c r="J47" s="8">
        <f>M47-G47</f>
        <v>519.01</v>
      </c>
      <c r="K47" s="8">
        <v>1346.3600000000001</v>
      </c>
      <c r="L47" s="8">
        <v>308.33000000000004</v>
      </c>
      <c r="M47" s="8">
        <v>1038.03</v>
      </c>
    </row>
    <row r="48" spans="1:13" s="7" customFormat="1" outlineLevel="3" x14ac:dyDescent="0.2">
      <c r="A48" s="6" t="s">
        <v>49</v>
      </c>
      <c r="B48" s="7">
        <v>61111</v>
      </c>
      <c r="C48" s="6" t="s">
        <v>49</v>
      </c>
      <c r="D48" s="7">
        <v>76</v>
      </c>
      <c r="E48" s="8">
        <f>SUM(F48:G48)</f>
        <v>1289.0899999999999</v>
      </c>
      <c r="F48" s="8">
        <f>ROUND(L48/2,2)</f>
        <v>0</v>
      </c>
      <c r="G48" s="8">
        <f>ROUND(M48/2,2)</f>
        <v>1289.0899999999999</v>
      </c>
      <c r="H48" s="8">
        <f>SUM(I48:J48)</f>
        <v>1289.0799999999997</v>
      </c>
      <c r="I48" s="8">
        <f>L48-F48</f>
        <v>0</v>
      </c>
      <c r="J48" s="8">
        <f>M48-G48</f>
        <v>1289.0799999999997</v>
      </c>
      <c r="K48" s="8">
        <v>2578.1699999999996</v>
      </c>
      <c r="L48" s="8">
        <v>0</v>
      </c>
      <c r="M48" s="8">
        <v>2578.1699999999996</v>
      </c>
    </row>
    <row r="49" spans="1:13" s="7" customFormat="1" outlineLevel="3" x14ac:dyDescent="0.2">
      <c r="A49" s="6" t="s">
        <v>28</v>
      </c>
      <c r="B49" s="7">
        <v>45554</v>
      </c>
      <c r="C49" s="6" t="s">
        <v>28</v>
      </c>
      <c r="D49" s="7">
        <v>10</v>
      </c>
      <c r="E49" s="8">
        <f>SUM(F49:G49)</f>
        <v>64.64</v>
      </c>
      <c r="F49" s="8">
        <f>ROUND(L49/2,2)</f>
        <v>3.83</v>
      </c>
      <c r="G49" s="8">
        <f>ROUND(M49/2,2)</f>
        <v>60.81</v>
      </c>
      <c r="H49" s="8">
        <f>SUM(I49:J49)</f>
        <v>64.63</v>
      </c>
      <c r="I49" s="8">
        <f>L49-F49</f>
        <v>3.83</v>
      </c>
      <c r="J49" s="8">
        <f>M49-G49</f>
        <v>60.8</v>
      </c>
      <c r="K49" s="8">
        <v>129.27000000000001</v>
      </c>
      <c r="L49" s="8">
        <v>7.66</v>
      </c>
      <c r="M49" s="8">
        <v>121.61</v>
      </c>
    </row>
    <row r="50" spans="1:13" s="7" customFormat="1" outlineLevel="3" x14ac:dyDescent="0.2">
      <c r="A50" s="6" t="s">
        <v>29</v>
      </c>
      <c r="B50" s="7">
        <v>45802</v>
      </c>
      <c r="C50" s="6" t="s">
        <v>29</v>
      </c>
      <c r="D50" s="7">
        <v>10</v>
      </c>
      <c r="E50" s="8">
        <f>SUM(F50:G50)</f>
        <v>84.23</v>
      </c>
      <c r="F50" s="8">
        <f>ROUND(L50/2,2)</f>
        <v>3.68</v>
      </c>
      <c r="G50" s="8">
        <f>ROUND(M50/2,2)</f>
        <v>80.55</v>
      </c>
      <c r="H50" s="8">
        <f>SUM(I50:J50)</f>
        <v>84.23</v>
      </c>
      <c r="I50" s="8">
        <f>L50-F50</f>
        <v>3.68</v>
      </c>
      <c r="J50" s="8">
        <f>M50-G50</f>
        <v>80.55</v>
      </c>
      <c r="K50" s="8">
        <v>168.46</v>
      </c>
      <c r="L50" s="8">
        <v>7.36</v>
      </c>
      <c r="M50" s="8">
        <v>161.1</v>
      </c>
    </row>
  </sheetData>
  <sortState xmlns:xlrd2="http://schemas.microsoft.com/office/spreadsheetml/2017/richdata2" ref="A2:M49">
    <sortCondition ref="D2:D49"/>
    <sortCondition ref="A2:A49"/>
  </sortState>
  <pageMargins left="0.5" right="0.5" top="0.5" bottom="0.5" header="0.3" footer="0.3"/>
  <pageSetup paperSize="5" orientation="landscape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Fees</vt:lpstr>
      <vt:lpstr>Fees!_FilterDatabase</vt:lpstr>
    </vt:vector>
  </TitlesOfParts>
  <Company>State of Ohio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Erica Hertel</dc:creator>
  <cp:lastModifiedBy>Staci Brady</cp:lastModifiedBy>
  <cp:lastPrinted>2024-08-20T14:28:24Z</cp:lastPrinted>
  <dcterms:created xsi:type="dcterms:W3CDTF">2024-07-12T17:01:52Z</dcterms:created>
  <dcterms:modified xsi:type="dcterms:W3CDTF">2024-08-20T14:32:38Z</dcterms:modified>
</cp:coreProperties>
</file>